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rovozaP\Moje dokumenty\Jakub\Vřesovice\KR SP\"/>
    </mc:Choice>
  </mc:AlternateContent>
  <bookViews>
    <workbookView xWindow="0" yWindow="0" windowWidth="0" windowHeight="0"/>
  </bookViews>
  <sheets>
    <sheet name="Rekapitulace stavby" sheetId="1" r:id="rId1"/>
    <sheet name="SO01 - Stavební úpravy ČOV" sheetId="2" r:id="rId2"/>
    <sheet name="PS01 - Technologie čištěn..." sheetId="3" r:id="rId3"/>
    <sheet name="PS02 - Elektroinstalace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'SO01 - Stavební úpravy ČOV'!$C$131:$K$289</definedName>
    <definedName name="_xlnm.Print_Area" localSheetId="1">'SO01 - Stavební úpravy ČOV'!$C$4:$J$76,'SO01 - Stavební úpravy ČOV'!$C$82:$J$113,'SO01 - Stavební úpravy ČOV'!$C$119:$J$289</definedName>
    <definedName name="_xlnm.Print_Titles" localSheetId="1">'SO01 - Stavební úpravy ČOV'!$131:$131</definedName>
    <definedName name="_xlnm._FilterDatabase" localSheetId="2" hidden="1">'PS01 - Technologie čištěn...'!$C$122:$K$206</definedName>
    <definedName name="_xlnm.Print_Area" localSheetId="2">'PS01 - Technologie čištěn...'!$C$4:$J$76,'PS01 - Technologie čištěn...'!$C$82:$J$104,'PS01 - Technologie čištěn...'!$C$110:$J$206</definedName>
    <definedName name="_xlnm.Print_Titles" localSheetId="2">'PS01 - Technologie čištěn...'!$122:$122</definedName>
    <definedName name="_xlnm._FilterDatabase" localSheetId="3" hidden="1">'PS02 - Elektroinstalace'!$C$123:$K$189</definedName>
    <definedName name="_xlnm.Print_Area" localSheetId="3">'PS02 - Elektroinstalace'!$C$4:$J$76,'PS02 - Elektroinstalace'!$C$82:$J$105,'PS02 - Elektroinstalace'!$C$111:$J$189</definedName>
    <definedName name="_xlnm.Print_Titles" localSheetId="3">'PS02 - Elektroinstalace'!$123:$123</definedName>
    <definedName name="_xlnm._FilterDatabase" localSheetId="4" hidden="1">'VRN - Vedlejší rozpočtové...'!$C$119:$K$127</definedName>
    <definedName name="_xlnm.Print_Area" localSheetId="4">'VRN - Vedlejší rozpočtové...'!$C$4:$J$76,'VRN - Vedlejší rozpočtové...'!$C$82:$J$101,'VRN - Vedlejší rozpočtové...'!$C$107:$J$127</definedName>
    <definedName name="_xlnm.Print_Titles" localSheetId="4">'VRN - Vedlejší rozpočtové...'!$119:$119</definedName>
  </definedNames>
  <calcPr/>
</workbook>
</file>

<file path=xl/calcChain.xml><?xml version="1.0" encoding="utf-8"?>
<calcChain xmlns="http://schemas.openxmlformats.org/spreadsheetml/2006/main">
  <c i="5" l="1" r="T123"/>
  <c r="R123"/>
  <c r="J121"/>
  <c r="J37"/>
  <c r="J36"/>
  <c i="1" r="AY98"/>
  <c i="5" r="J35"/>
  <c i="1" r="AX98"/>
  <c i="5" r="BI127"/>
  <c r="BH127"/>
  <c r="BG127"/>
  <c r="BF127"/>
  <c r="T127"/>
  <c r="T126"/>
  <c r="R127"/>
  <c r="R126"/>
  <c r="P127"/>
  <c r="P126"/>
  <c r="BI125"/>
  <c r="BH125"/>
  <c r="BG125"/>
  <c r="BF125"/>
  <c r="T125"/>
  <c r="R125"/>
  <c r="P125"/>
  <c r="BI124"/>
  <c r="BH124"/>
  <c r="BG124"/>
  <c r="BF124"/>
  <c r="T124"/>
  <c r="R124"/>
  <c r="P124"/>
  <c r="J97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4" r="J37"/>
  <c r="J36"/>
  <c i="1" r="AY97"/>
  <c i="4" r="J35"/>
  <c i="1" r="AX97"/>
  <c i="4"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0"/>
  <c r="BH150"/>
  <c r="BG150"/>
  <c r="BF150"/>
  <c r="T150"/>
  <c r="R150"/>
  <c r="P15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3" r="J37"/>
  <c r="J36"/>
  <c i="1" r="AY96"/>
  <c i="3" r="J35"/>
  <c i="1" r="AX96"/>
  <c i="3"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2" r="J37"/>
  <c r="J36"/>
  <c i="1" r="AY95"/>
  <c i="2" r="J35"/>
  <c i="1" r="AX95"/>
  <c i="2" r="BI287"/>
  <c r="BH287"/>
  <c r="BG287"/>
  <c r="BF287"/>
  <c r="T287"/>
  <c r="T286"/>
  <c r="R287"/>
  <c r="R286"/>
  <c r="P287"/>
  <c r="P286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0"/>
  <c r="BH270"/>
  <c r="BG270"/>
  <c r="BF270"/>
  <c r="T270"/>
  <c r="T269"/>
  <c r="R270"/>
  <c r="R269"/>
  <c r="P270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T227"/>
  <c r="R228"/>
  <c r="R227"/>
  <c r="P228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126"/>
  <c r="E7"/>
  <c r="E122"/>
  <c i="1" r="L90"/>
  <c r="AM90"/>
  <c r="AM89"/>
  <c r="L89"/>
  <c r="AM87"/>
  <c r="L87"/>
  <c r="L85"/>
  <c r="L84"/>
  <c i="2" r="J252"/>
  <c r="BK199"/>
  <c r="BK185"/>
  <c r="J287"/>
  <c r="BK264"/>
  <c r="BK138"/>
  <c r="J239"/>
  <c r="BK188"/>
  <c i="1" r="AS94"/>
  <c i="2" r="BK284"/>
  <c r="J194"/>
  <c r="BK266"/>
  <c r="BK215"/>
  <c r="BK233"/>
  <c i="3" r="BK177"/>
  <c r="BK178"/>
  <c r="BK193"/>
  <c r="BK187"/>
  <c r="J126"/>
  <c r="BK201"/>
  <c r="BK163"/>
  <c r="BK129"/>
  <c r="J175"/>
  <c r="J140"/>
  <c i="4" r="J150"/>
  <c r="BK137"/>
  <c r="BK127"/>
  <c r="J189"/>
  <c r="BK131"/>
  <c i="5" r="BK124"/>
  <c i="2" r="J282"/>
  <c r="J200"/>
  <c r="J179"/>
  <c r="J284"/>
  <c r="BK252"/>
  <c r="J143"/>
  <c r="BK260"/>
  <c r="J204"/>
  <c r="J138"/>
  <c r="J237"/>
  <c r="BK170"/>
  <c r="BK239"/>
  <c r="BK218"/>
  <c r="J147"/>
  <c r="BK213"/>
  <c r="BK143"/>
  <c r="J235"/>
  <c r="J172"/>
  <c r="BK150"/>
  <c i="3" r="J167"/>
  <c r="BK174"/>
  <c r="BK197"/>
  <c r="J157"/>
  <c r="BK181"/>
  <c r="J170"/>
  <c r="BK136"/>
  <c r="BK165"/>
  <c i="4" r="BK180"/>
  <c r="J137"/>
  <c r="J133"/>
  <c r="J180"/>
  <c r="BK189"/>
  <c r="BK158"/>
  <c i="5" r="BK127"/>
  <c i="2" r="BK255"/>
  <c r="J231"/>
  <c r="J188"/>
  <c r="BK147"/>
  <c r="BK268"/>
  <c r="BK279"/>
  <c r="BK228"/>
  <c r="J150"/>
  <c r="J260"/>
  <c r="BK179"/>
  <c r="J255"/>
  <c r="J228"/>
  <c r="BK172"/>
  <c r="BK262"/>
  <c r="J166"/>
  <c r="BK244"/>
  <c r="J199"/>
  <c r="J162"/>
  <c i="3" r="BK173"/>
  <c r="J184"/>
  <c r="J129"/>
  <c r="J174"/>
  <c r="BK176"/>
  <c r="J187"/>
  <c r="BK179"/>
  <c r="J161"/>
  <c r="J178"/>
  <c i="4" r="BK181"/>
  <c r="J162"/>
  <c r="BK172"/>
  <c r="BK135"/>
  <c r="J174"/>
  <c r="J186"/>
  <c r="J178"/>
  <c i="5" r="BK125"/>
  <c i="2" r="J211"/>
  <c r="BK282"/>
  <c r="BK197"/>
  <c r="BK159"/>
  <c r="BK221"/>
  <c r="J153"/>
  <c r="J264"/>
  <c r="J185"/>
  <c r="J223"/>
  <c r="J191"/>
  <c r="J213"/>
  <c i="3" r="J204"/>
  <c r="J146"/>
  <c r="J159"/>
  <c r="J165"/>
  <c r="J177"/>
  <c r="J195"/>
  <c r="BK195"/>
  <c r="BK155"/>
  <c r="BK180"/>
  <c r="J163"/>
  <c i="4" r="J172"/>
  <c r="BK186"/>
  <c r="J131"/>
  <c r="J164"/>
  <c r="BK174"/>
  <c r="BK133"/>
  <c i="2" r="J266"/>
  <c r="BK225"/>
  <c r="J175"/>
  <c r="J279"/>
  <c r="J209"/>
  <c r="J241"/>
  <c r="BK153"/>
  <c r="J215"/>
  <c r="J140"/>
  <c r="BK231"/>
  <c r="J177"/>
  <c r="J274"/>
  <c r="BK209"/>
  <c r="J135"/>
  <c r="J221"/>
  <c r="BK177"/>
  <c r="BK194"/>
  <c i="3" r="BK184"/>
  <c r="J133"/>
  <c r="BK140"/>
  <c r="J190"/>
  <c r="J181"/>
  <c r="J155"/>
  <c r="BK133"/>
  <c r="J173"/>
  <c r="BK190"/>
  <c r="BK161"/>
  <c i="4" r="BK129"/>
  <c r="BK150"/>
  <c r="J181"/>
  <c r="BK178"/>
  <c r="BK167"/>
  <c i="5" r="J127"/>
  <c i="2" r="J270"/>
  <c r="BK235"/>
  <c r="BK191"/>
  <c r="BK140"/>
  <c r="BK270"/>
  <c r="BK204"/>
  <c r="BK219"/>
  <c r="J159"/>
  <c r="J262"/>
  <c r="BK162"/>
  <c r="J244"/>
  <c r="BK200"/>
  <c r="J233"/>
  <c r="BK156"/>
  <c r="J258"/>
  <c r="J207"/>
  <c r="BK182"/>
  <c i="3" r="J201"/>
  <c r="J197"/>
  <c r="BK126"/>
  <c r="J193"/>
  <c r="BK167"/>
  <c r="BK146"/>
  <c r="J180"/>
  <c r="J153"/>
  <c r="BK170"/>
  <c r="J136"/>
  <c i="4" r="J167"/>
  <c r="BK162"/>
  <c r="J129"/>
  <c r="BK139"/>
  <c r="J176"/>
  <c i="5" r="J125"/>
  <c i="2" r="J268"/>
  <c r="BK241"/>
  <c r="J197"/>
  <c r="J156"/>
  <c r="BK274"/>
  <c r="BK211"/>
  <c r="BK276"/>
  <c r="J225"/>
  <c r="J182"/>
  <c r="BK135"/>
  <c r="J219"/>
  <c r="BK175"/>
  <c r="BK258"/>
  <c r="BK237"/>
  <c r="BK207"/>
  <c r="BK287"/>
  <c r="BK223"/>
  <c r="J276"/>
  <c r="J218"/>
  <c r="J170"/>
  <c r="BK166"/>
  <c i="3" r="BK159"/>
  <c r="BK175"/>
  <c r="BK169"/>
  <c r="J169"/>
  <c r="BK153"/>
  <c r="J179"/>
  <c r="J176"/>
  <c r="BK204"/>
  <c r="BK157"/>
  <c i="4" r="BK164"/>
  <c r="BK176"/>
  <c r="J135"/>
  <c r="J158"/>
  <c r="J139"/>
  <c r="J127"/>
  <c i="5" r="J124"/>
  <c l="1" r="R122"/>
  <c r="R120"/>
  <c r="T122"/>
  <c r="T120"/>
  <c i="2" r="P146"/>
  <c r="BK203"/>
  <c r="J203"/>
  <c r="J102"/>
  <c r="T217"/>
  <c r="BK243"/>
  <c r="J243"/>
  <c r="J107"/>
  <c r="T243"/>
  <c r="T134"/>
  <c r="T133"/>
  <c r="R169"/>
  <c r="P217"/>
  <c r="P254"/>
  <c i="3" r="P132"/>
  <c r="T192"/>
  <c i="4" r="T126"/>
  <c r="T125"/>
  <c r="T161"/>
  <c r="P173"/>
  <c r="P170"/>
  <c r="R185"/>
  <c r="R184"/>
  <c i="2" r="BK169"/>
  <c r="J169"/>
  <c r="J101"/>
  <c r="T203"/>
  <c r="T230"/>
  <c r="R243"/>
  <c r="BK273"/>
  <c r="J273"/>
  <c r="J111"/>
  <c i="3" r="BK132"/>
  <c r="J132"/>
  <c r="J99"/>
  <c r="P183"/>
  <c r="P192"/>
  <c r="T200"/>
  <c i="4" r="R126"/>
  <c r="R125"/>
  <c r="R161"/>
  <c r="T173"/>
  <c r="T170"/>
  <c r="T185"/>
  <c r="T184"/>
  <c i="2" r="R134"/>
  <c r="P169"/>
  <c r="BK217"/>
  <c r="J217"/>
  <c r="J103"/>
  <c r="R230"/>
  <c r="T254"/>
  <c r="R273"/>
  <c r="R272"/>
  <c i="3" r="BK125"/>
  <c r="J125"/>
  <c r="J98"/>
  <c i="2" r="P134"/>
  <c i="3" r="R132"/>
  <c r="T183"/>
  <c r="T182"/>
  <c r="R200"/>
  <c i="4" r="BK126"/>
  <c r="J126"/>
  <c r="J98"/>
  <c r="BK161"/>
  <c r="J161"/>
  <c r="J99"/>
  <c r="BK173"/>
  <c r="J173"/>
  <c r="J102"/>
  <c r="BK185"/>
  <c r="J185"/>
  <c r="J104"/>
  <c i="5" r="BK123"/>
  <c r="J123"/>
  <c r="J99"/>
  <c i="2" r="BK134"/>
  <c r="T146"/>
  <c r="P203"/>
  <c r="R217"/>
  <c r="BK254"/>
  <c r="J254"/>
  <c r="J108"/>
  <c i="3" r="T125"/>
  <c r="R183"/>
  <c r="BK200"/>
  <c r="J200"/>
  <c r="J103"/>
  <c i="4" r="P126"/>
  <c r="P125"/>
  <c r="P124"/>
  <c i="1" r="AU97"/>
  <c i="4" r="P161"/>
  <c r="R173"/>
  <c r="R170"/>
  <c r="P185"/>
  <c r="P184"/>
  <c i="5" r="P123"/>
  <c r="P122"/>
  <c r="P120"/>
  <c i="1" r="AU98"/>
  <c i="2" r="BK146"/>
  <c r="J146"/>
  <c r="J99"/>
  <c r="T169"/>
  <c r="BK230"/>
  <c r="J230"/>
  <c r="J106"/>
  <c r="R254"/>
  <c r="P273"/>
  <c r="P272"/>
  <c i="3" r="T132"/>
  <c r="T124"/>
  <c r="T123"/>
  <c r="BK192"/>
  <c r="J192"/>
  <c r="J102"/>
  <c r="P200"/>
  <c i="2" r="R146"/>
  <c r="R203"/>
  <c r="P230"/>
  <c r="P229"/>
  <c r="P243"/>
  <c r="T273"/>
  <c r="T272"/>
  <c i="3" r="P125"/>
  <c r="R125"/>
  <c r="BK183"/>
  <c r="J183"/>
  <c r="J101"/>
  <c r="R192"/>
  <c i="2" r="BK227"/>
  <c r="J227"/>
  <c r="J104"/>
  <c r="BK286"/>
  <c r="J286"/>
  <c r="J112"/>
  <c r="BK165"/>
  <c r="J165"/>
  <c r="J100"/>
  <c i="4" r="BK171"/>
  <c r="J171"/>
  <c r="J101"/>
  <c i="2" r="BK269"/>
  <c r="J269"/>
  <c r="J109"/>
  <c i="5" r="BK126"/>
  <c r="J126"/>
  <c r="J100"/>
  <c i="4" r="BK125"/>
  <c r="J125"/>
  <c r="J97"/>
  <c i="5" r="E85"/>
  <c r="J89"/>
  <c r="F92"/>
  <c r="BE127"/>
  <c r="BE124"/>
  <c r="BE125"/>
  <c i="4" r="BE162"/>
  <c i="3" r="BK124"/>
  <c r="BK182"/>
  <c r="J182"/>
  <c r="J100"/>
  <c i="4" r="E85"/>
  <c r="BE164"/>
  <c r="BE167"/>
  <c r="BE172"/>
  <c r="BE181"/>
  <c r="J89"/>
  <c r="BE131"/>
  <c r="BE135"/>
  <c r="BE137"/>
  <c r="BE176"/>
  <c r="F121"/>
  <c r="BE133"/>
  <c r="BE174"/>
  <c r="BE180"/>
  <c r="BE129"/>
  <c r="BE139"/>
  <c r="BE186"/>
  <c r="BE189"/>
  <c r="BE150"/>
  <c r="BE158"/>
  <c r="BE127"/>
  <c r="BE178"/>
  <c i="3" r="BE146"/>
  <c r="BE193"/>
  <c r="BE195"/>
  <c r="J89"/>
  <c r="F92"/>
  <c r="BE133"/>
  <c r="BE167"/>
  <c r="BE169"/>
  <c r="BE178"/>
  <c r="BE184"/>
  <c r="BE187"/>
  <c i="2" r="J134"/>
  <c r="J98"/>
  <c i="3" r="E113"/>
  <c r="BE140"/>
  <c r="BE173"/>
  <c r="BE174"/>
  <c r="BE204"/>
  <c i="2" r="BK272"/>
  <c r="J272"/>
  <c r="J110"/>
  <c i="3" r="BE163"/>
  <c r="BE165"/>
  <c r="BE201"/>
  <c i="2" r="BK229"/>
  <c r="J229"/>
  <c r="J105"/>
  <c i="3" r="BE157"/>
  <c r="BE170"/>
  <c r="BE176"/>
  <c r="BE177"/>
  <c r="BE136"/>
  <c r="BE159"/>
  <c r="BE161"/>
  <c r="BE190"/>
  <c r="BE126"/>
  <c r="BE129"/>
  <c r="BE153"/>
  <c r="BE155"/>
  <c r="BE175"/>
  <c r="BE179"/>
  <c r="BE180"/>
  <c r="BE181"/>
  <c r="BE197"/>
  <c i="2" r="E85"/>
  <c r="BE143"/>
  <c r="BE162"/>
  <c r="BE172"/>
  <c r="BE175"/>
  <c r="BE197"/>
  <c r="BE218"/>
  <c r="BE219"/>
  <c r="BE182"/>
  <c r="BE225"/>
  <c r="BE241"/>
  <c r="BE255"/>
  <c r="J89"/>
  <c r="BE153"/>
  <c r="BE177"/>
  <c r="BE237"/>
  <c r="BE239"/>
  <c r="BE258"/>
  <c r="BE260"/>
  <c r="BE276"/>
  <c r="BE279"/>
  <c r="BE282"/>
  <c r="F92"/>
  <c r="BE138"/>
  <c r="BE140"/>
  <c r="BE159"/>
  <c r="BE191"/>
  <c r="BE209"/>
  <c r="BE213"/>
  <c r="BE235"/>
  <c r="BE284"/>
  <c r="BE135"/>
  <c r="BE147"/>
  <c r="BE185"/>
  <c r="BE200"/>
  <c r="BE204"/>
  <c r="BE207"/>
  <c r="BE221"/>
  <c r="BE231"/>
  <c r="BE233"/>
  <c r="BE199"/>
  <c r="BE223"/>
  <c r="BE244"/>
  <c r="BE252"/>
  <c r="BE264"/>
  <c r="BE266"/>
  <c r="BE268"/>
  <c r="BE270"/>
  <c r="BE274"/>
  <c r="BE287"/>
  <c r="BE156"/>
  <c r="BE166"/>
  <c r="BE179"/>
  <c r="BE188"/>
  <c r="BE194"/>
  <c r="BE262"/>
  <c r="BE150"/>
  <c r="BE170"/>
  <c r="BE211"/>
  <c r="BE215"/>
  <c r="BE228"/>
  <c r="F37"/>
  <c i="1" r="BD95"/>
  <c i="5" r="F37"/>
  <c i="1" r="BD98"/>
  <c i="2" r="F34"/>
  <c i="1" r="BA95"/>
  <c i="5" r="F34"/>
  <c i="1" r="BA98"/>
  <c i="3" r="J34"/>
  <c i="1" r="AW96"/>
  <c i="3" r="F34"/>
  <c i="1" r="BA96"/>
  <c i="4" r="F34"/>
  <c i="1" r="BA97"/>
  <c i="5" r="F36"/>
  <c i="1" r="BC98"/>
  <c i="3" r="F37"/>
  <c i="1" r="BD96"/>
  <c i="4" r="J34"/>
  <c i="1" r="AW97"/>
  <c i="5" r="F35"/>
  <c i="1" r="BB98"/>
  <c i="3" r="F35"/>
  <c i="1" r="BB96"/>
  <c i="3" r="F36"/>
  <c i="1" r="BC96"/>
  <c i="5" r="J34"/>
  <c i="1" r="AW98"/>
  <c i="2" r="F36"/>
  <c i="1" r="BC95"/>
  <c i="4" r="F36"/>
  <c i="1" r="BC97"/>
  <c i="2" r="J34"/>
  <c i="1" r="AW95"/>
  <c i="4" r="F35"/>
  <c i="1" r="BB97"/>
  <c i="2" r="F35"/>
  <c i="1" r="BB95"/>
  <c i="4" r="F37"/>
  <c i="1" r="BD97"/>
  <c i="2" l="1" r="BK133"/>
  <c r="J133"/>
  <c r="J97"/>
  <c r="P133"/>
  <c r="P132"/>
  <c i="1" r="AU95"/>
  <c i="3" r="R124"/>
  <c r="P182"/>
  <c i="2" r="R229"/>
  <c i="3" r="P124"/>
  <c i="2" r="R133"/>
  <c r="R132"/>
  <c i="4" r="T124"/>
  <c r="R124"/>
  <c i="2" r="T229"/>
  <c r="T132"/>
  <c i="3" r="R182"/>
  <c i="5" r="BK122"/>
  <c r="J122"/>
  <c r="J98"/>
  <c i="4" r="BK170"/>
  <c r="J170"/>
  <c r="J100"/>
  <c r="BK184"/>
  <c r="J184"/>
  <c r="J103"/>
  <c r="BK124"/>
  <c r="J124"/>
  <c i="3" r="BK123"/>
  <c r="J123"/>
  <c r="J124"/>
  <c r="J97"/>
  <c i="2" r="BK132"/>
  <c r="J132"/>
  <c i="3" r="F33"/>
  <c i="1" r="AZ96"/>
  <c i="5" r="F33"/>
  <c i="1" r="AZ98"/>
  <c r="BD94"/>
  <c r="W33"/>
  <c i="2" r="F33"/>
  <c i="1" r="AZ95"/>
  <c i="2" r="J33"/>
  <c i="1" r="AV95"/>
  <c r="AT95"/>
  <c i="3" r="J33"/>
  <c i="1" r="AV96"/>
  <c r="AT96"/>
  <c r="BB94"/>
  <c r="AX94"/>
  <c i="2" r="J30"/>
  <c i="1" r="AG95"/>
  <c i="3" r="J30"/>
  <c i="1" r="AG96"/>
  <c i="4" r="J33"/>
  <c i="1" r="AV97"/>
  <c r="AT97"/>
  <c r="BA94"/>
  <c r="W30"/>
  <c i="4" r="F33"/>
  <c i="1" r="AZ97"/>
  <c i="5" r="J33"/>
  <c i="1" r="AV98"/>
  <c r="AT98"/>
  <c i="4" r="J30"/>
  <c i="1" r="AG97"/>
  <c r="BC94"/>
  <c r="AY94"/>
  <c i="3" l="1" r="P123"/>
  <c i="1" r="AU96"/>
  <c i="3" r="R123"/>
  <c i="5" r="BK120"/>
  <c r="J120"/>
  <c r="J96"/>
  <c i="1" r="AN97"/>
  <c i="4" r="J96"/>
  <c i="1" r="AN96"/>
  <c i="3" r="J96"/>
  <c i="4" r="J39"/>
  <c i="1" r="AN95"/>
  <c i="2" r="J96"/>
  <c i="3" r="J39"/>
  <c i="2" r="J39"/>
  <c i="1" r="AU94"/>
  <c r="AZ94"/>
  <c r="W29"/>
  <c r="AW94"/>
  <c r="AK30"/>
  <c r="W32"/>
  <c r="W31"/>
  <c i="5" l="1" r="J30"/>
  <c i="1" r="AG98"/>
  <c r="AG94"/>
  <c r="AK26"/>
  <c r="AV94"/>
  <c r="AK29"/>
  <c r="AK35"/>
  <c i="5" l="1" r="J39"/>
  <c i="1" r="AN98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<sst xmlns="http://schemas.openxmlformats.org/spreadsheetml/2006/main">
  <si>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</si>
  <si>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</si>
  <si>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</si>
  <si>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</si>
  <si>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</si>
  <si>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{0bc8ee25-5811-4f6e-ab90-15828826712c}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</si>
  <si>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</si>
  <si>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</si>
  <si>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</si>
  <si>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</si>
  <si>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</si>
  <si>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</si>
  <si>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</si>
  <si>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</si>
  <si>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62-2025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</si>
  <si>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</si>
  <si>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</si>
  <si>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ČOV pro Rekreační středisko Radost ve Vřesovicích u Kyjova</t>
  </si>
  <si>
    <t>KSO:</t>
  </si>
  <si>
    <t>CC-CZ:</t>
  </si>
  <si>
    <t>Místo:</t>
  </si>
  <si>
    <t>Vřesovice, p.č. stavby 496, k.ú. Vřesovice</t>
  </si>
  <si>
    <t>Datum:</t>
  </si>
  <si>
    <t>21. 8. 2025</t>
  </si>
  <si>
    <t>CZ-CPV:</t>
  </si>
  <si>
    <t>51500000-7</t>
  </si>
  <si>
    <t>CZ-CPA:</t>
  </si>
  <si>
    <t>42.21.22</t>
  </si>
  <si>
    <t>Zadavatel:</t>
  </si>
  <si>
    <t>IČ:</t>
  </si>
  <si>
    <t>Středisko volného času Slovácko, p.o.</t>
  </si>
  <si>
    <t>DIČ:</t>
  </si>
  <si>
    <t>Uchazeč:</t>
  </si>
  <si>
    <t>Vyplň údaj</t>
  </si>
  <si>
    <t>Projektant:</t>
  </si>
  <si>
    <t>Ing. Jakub Horner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</si>
  <si>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</si>
  <si>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</si>
  <si>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</si>
  <si>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</si>
  <si>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</si>
  <si>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</si>
  <si>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</si>
  <si>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</si>
  <si>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</si>
  <si>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</si>
  <si>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</si>
  <si>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</si>
  <si>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</si>
  <si>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</si>
  <si>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</si>
  <si>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</si>
  <si>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</si>
  <si>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</si>
  <si>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</si>
  <si>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</si>
  <si>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</si>
  <si>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</si>
  <si>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</si>
  <si>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</si>
  <si>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</si>
  <si>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</si>
  <si>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</si>
  <si>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</si>
  <si>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</si>
  <si>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</si>
  <si>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</si>
  <si>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</si>
  <si>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</si>
  <si>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</si>
  <si>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</si>
  <si>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</si>
  <si>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</si>
  <si>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</si>
  <si>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</si>
  <si>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</si>
  <si>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</si>
  <si>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</si>
  <si>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</si>
  <si>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</si>
  <si>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</si>
  <si>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</si>
  <si>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</si>
  <si>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</si>
  <si>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</si>
  <si>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 ČOV</t>
  </si>
  <si>
    <t>STA</t>
  </si>
  <si>
    <t>1</t>
  </si>
  <si>
    <t>{4c3bccc4-fed9-4ad9-9cda-f500a809632c}</t>
  </si>
  <si>
    <t>2</t>
  </si>
  <si>
    <t>PS01</t>
  </si>
  <si>
    <t>Technologie čištění odpadních vod</t>
  </si>
  <si>
    <t>{900fe901-6b42-4b5e-b1f1-3e621bbdb4cd}</t>
  </si>
  <si>
    <t>PS02</t>
  </si>
  <si>
    <t>Elektroinstalace</t>
  </si>
  <si>
    <t>{f1dc7980-4db4-4f9c-82b8-997905bd820c}</t>
  </si>
  <si>
    <t>VRN</t>
  </si>
  <si>
    <t>Vedlejší rozpočtové náklady</t>
  </si>
  <si>
    <t>{88d5f4ed-662a-4be5-987b-6119e9801c9b}</t>
  </si>
  <si>
    <t>KRYCÍ LIST SOUPISU PRACÍ</t>
  </si>
  <si>
    <t>Objekt:</t>
  </si>
  <si>
    <t>SO01 - Stavební úpravy ČOV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</si>
  <si>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</si>
  <si>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</si>
  <si>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</si>
  <si>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</si>
  <si>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</si>
  <si>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</si>
  <si>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</si>
  <si>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</si>
  <si>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</si>
  <si>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</si>
  <si>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</si>
  <si>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</si>
  <si>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</si>
  <si>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</si>
  <si>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</si>
  <si>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715 - Izolace proti chemickým vlivům</t>
  </si>
  <si>
    <t xml:space="preserve">    741 - Elektroinstalace - silnoproud</t>
  </si>
  <si>
    <t xml:space="preserve">    763 - Konstrukce suché výstavby</t>
  </si>
  <si>
    <t>M - Práce a dodávky M</t>
  </si>
  <si>
    <t xml:space="preserve">    23-M - Montáže potrubí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</si>
  <si>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</si>
  <si>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</si>
  <si>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</si>
  <si>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</si>
  <si>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</si>
  <si>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</si>
  <si>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</si>
  <si>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</si>
  <si>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</si>
  <si>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</si>
  <si>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</si>
  <si>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</si>
  <si>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</si>
  <si>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</si>
  <si>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</si>
  <si>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</si>
  <si>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</si>
  <si>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</si>
  <si>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</si>
  <si>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</si>
  <si>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v soudržných horninách třídy těžitelnosti I skupiny 3 ručně</t>
  </si>
  <si>
    <t>m3</t>
  </si>
  <si>
    <t>4</t>
  </si>
  <si>
    <t>452468135</t>
  </si>
  <si>
    <t>VV</t>
  </si>
  <si>
    <t>výkop pro potrubí, šachta nátoku do nádrže kalu, výkop pro vzduchové potrubí</t>
  </si>
  <si>
    <t>4*0,8*0,8+1,2*1,2*0,8+0,8*0,8*1,6</t>
  </si>
  <si>
    <t>174111101</t>
  </si>
  <si>
    <t>Zásyp jam, šachet rýh nebo kolem objektů sypaninou se zhutněním ručně</t>
  </si>
  <si>
    <t>-1670987892</t>
  </si>
  <si>
    <t>4,736-2,112-0,592</t>
  </si>
  <si>
    <t>3</t>
  </si>
  <si>
    <t>175111101</t>
  </si>
  <si>
    <t>Obsypání potrubí ručně sypaninou bez prohození, uloženou do 3 m</t>
  </si>
  <si>
    <t>-1060397443</t>
  </si>
  <si>
    <t>4*0,8*0,5+0,8*0,4*1,6</t>
  </si>
  <si>
    <t>M</t>
  </si>
  <si>
    <t>58337303</t>
  </si>
  <si>
    <t>štěrkopísek frakce 0/8</t>
  </si>
  <si>
    <t>t</t>
  </si>
  <si>
    <t>8</t>
  </si>
  <si>
    <t>-2142003717</t>
  </si>
  <si>
    <t>2,112*2</t>
  </si>
  <si>
    <t>4,224*2 'Přepočtené koeficientem množství</t>
  </si>
  <si>
    <t>Svislé a kompletní konstrukce</t>
  </si>
  <si>
    <t>5</t>
  </si>
  <si>
    <t>359901111</t>
  </si>
  <si>
    <t>Vyčištění stok</t>
  </si>
  <si>
    <t>m</t>
  </si>
  <si>
    <t>-982190217</t>
  </si>
  <si>
    <t>vyčištění stávajícího potrubí od nánosů</t>
  </si>
  <si>
    <t>8+7+7+10+20</t>
  </si>
  <si>
    <t>6</t>
  </si>
  <si>
    <t>092002000</t>
  </si>
  <si>
    <t>Zajištění likvidace nátoku odpadní vody po čas výstavby</t>
  </si>
  <si>
    <t>soub.</t>
  </si>
  <si>
    <t>1024</t>
  </si>
  <si>
    <t>-338626505</t>
  </si>
  <si>
    <t>Provizoria - odčerpaní a vyčištění nádrží, zajištění likvidace nátoku odpadní vody po čas stavby</t>
  </si>
  <si>
    <t>7</t>
  </si>
  <si>
    <t>380321552</t>
  </si>
  <si>
    <t>Kompletní konstrukce ČOV, nádrží, vodojemů, žlabů nebo kanálů ze ŽB tř. C 20/25 tl přes 150 do 300 mm</t>
  </si>
  <si>
    <t>1298897604</t>
  </si>
  <si>
    <t>podkladní deska nátokový objekt</t>
  </si>
  <si>
    <t>0,84*0,84*0,1</t>
  </si>
  <si>
    <t>380326231</t>
  </si>
  <si>
    <t>Kompletní konstrukce ČOV, nádrží nebo vodojemů ze ŽB mrazuvzdorného tř. C 25/30 tl přes 80 do 150 mm</t>
  </si>
  <si>
    <t>711465399</t>
  </si>
  <si>
    <t>stěny nátokového objektu</t>
  </si>
  <si>
    <t>0,72*4*0,12*0,8</t>
  </si>
  <si>
    <t>9</t>
  </si>
  <si>
    <t>380356231</t>
  </si>
  <si>
    <t>Bednění kompletních konstrukcí ČOV, nádrží nebo vodojemů neomítaných ploch rovinných zřízení</t>
  </si>
  <si>
    <t>m2</t>
  </si>
  <si>
    <t>1990207177</t>
  </si>
  <si>
    <t>0,84*4*0,9+0,6*4*0,8</t>
  </si>
  <si>
    <t>10</t>
  </si>
  <si>
    <t>380356232</t>
  </si>
  <si>
    <t>Bednění kompletních konstrukcí ČOV, nádrží nebo vodojemů neomítaných ploch rovinných odstranění</t>
  </si>
  <si>
    <t>625177034</t>
  </si>
  <si>
    <t>Vodorovné konstrukce</t>
  </si>
  <si>
    <t>11</t>
  </si>
  <si>
    <t>451572111</t>
  </si>
  <si>
    <t>Lože pod potrubí otevřený výkop z kameniva drobného těženého</t>
  </si>
  <si>
    <t>-1797445200</t>
  </si>
  <si>
    <t>4*0,8*0,1+1,2*1,2*0,1+0,1*0,8*1,6</t>
  </si>
  <si>
    <t>Vedení trubní dálková a přípojná</t>
  </si>
  <si>
    <t>871353121</t>
  </si>
  <si>
    <t>Montáž kanalizačního potrubí hladkého plnostěnného SN 8 z PVC-U DN 200</t>
  </si>
  <si>
    <t>-1954887083</t>
  </si>
  <si>
    <t>13</t>
  </si>
  <si>
    <t>28611167</t>
  </si>
  <si>
    <t>trubka kanalizační PVC-U plnostěnná jednovrstvá DN 200x1000mm SN8</t>
  </si>
  <si>
    <t>-1498011081</t>
  </si>
  <si>
    <t>4*1,03 'Přepočtené koeficientem množství</t>
  </si>
  <si>
    <t>14</t>
  </si>
  <si>
    <t>877350310</t>
  </si>
  <si>
    <t>Montáž kolen na kanalizačním potrubí z PP nebo tvrdého PVC-U trub hladkých plnostěnných DN 200</t>
  </si>
  <si>
    <t>kus</t>
  </si>
  <si>
    <t>-815292937</t>
  </si>
  <si>
    <t>15</t>
  </si>
  <si>
    <t>28617193</t>
  </si>
  <si>
    <t>koleno kanalizační PP třívrstvé SN16 DN 200x87°</t>
  </si>
  <si>
    <t>1001018551</t>
  </si>
  <si>
    <t>16</t>
  </si>
  <si>
    <t>877350440</t>
  </si>
  <si>
    <t>Montáž šachtových vložek na kanalizačním potrubí z PP trub korugovaných DN 200</t>
  </si>
  <si>
    <t>-1415316021</t>
  </si>
  <si>
    <t>hradítková šachta prostupy</t>
  </si>
  <si>
    <t>17</t>
  </si>
  <si>
    <t>28612251</t>
  </si>
  <si>
    <t>vložka šachtová kanalizační DN 200</t>
  </si>
  <si>
    <t>33291115</t>
  </si>
  <si>
    <t>18</t>
  </si>
  <si>
    <t>890211851</t>
  </si>
  <si>
    <t>Bourání šachet z prostého betonu strojně obestavěného prostoru do 1,5 m3</t>
  </si>
  <si>
    <t>-1911534496</t>
  </si>
  <si>
    <t>vybourání měrného žlabu</t>
  </si>
  <si>
    <t>0,8*0,6*0,3</t>
  </si>
  <si>
    <t>19</t>
  </si>
  <si>
    <t>42210102</t>
  </si>
  <si>
    <t>kolo ruční pro DN 100-150 D 300mm</t>
  </si>
  <si>
    <t>79696069</t>
  </si>
  <si>
    <t>hradítková šachta</t>
  </si>
  <si>
    <t>20</t>
  </si>
  <si>
    <t>891352322</t>
  </si>
  <si>
    <t>Montáž kanalizačních stavítek DN 200</t>
  </si>
  <si>
    <t>914551083</t>
  </si>
  <si>
    <t>42223005</t>
  </si>
  <si>
    <t>šoupátko/stavítko vřetenové nástěnné nerezová ocel DN 200</t>
  </si>
  <si>
    <t>499077940</t>
  </si>
  <si>
    <t>22</t>
  </si>
  <si>
    <t>894608211</t>
  </si>
  <si>
    <t>Výztuž šachet ze svařovaných sítí typu Kari</t>
  </si>
  <si>
    <t>-1163786667</t>
  </si>
  <si>
    <t>0,72*4*0,8*2*0,012</t>
  </si>
  <si>
    <t>23</t>
  </si>
  <si>
    <t>89717281R</t>
  </si>
  <si>
    <t>Demontáž a likvidace stávající technologie ČOV</t>
  </si>
  <si>
    <t>-1891670161</t>
  </si>
  <si>
    <t>24</t>
  </si>
  <si>
    <t>899103113</t>
  </si>
  <si>
    <t>Osazení poklopů litinových, ocelových nebo železobetonových bez rámů přes 100 kg do 150 kg</t>
  </si>
  <si>
    <t>-1113633706</t>
  </si>
  <si>
    <t>Ostatní konstrukce a práce, bourání</t>
  </si>
  <si>
    <t>25</t>
  </si>
  <si>
    <t>936311111</t>
  </si>
  <si>
    <t>Zabetonování potrubí ve vynechaných otvorech z betonu se zvýšenými nároky C 25/30 pl otvoru 0,25 m2</t>
  </si>
  <si>
    <t>-1271024838</t>
  </si>
  <si>
    <t>stávající nátok a odtok</t>
  </si>
  <si>
    <t>0,2*(3,14*0,1*0,1)*2</t>
  </si>
  <si>
    <t>26</t>
  </si>
  <si>
    <t>977151113</t>
  </si>
  <si>
    <t>Jádrové vrty diamantovými korunkami do stavebních materiálů D přes 40 do 50 mm</t>
  </si>
  <si>
    <t>829541413</t>
  </si>
  <si>
    <t>4*0,2</t>
  </si>
  <si>
    <t>27</t>
  </si>
  <si>
    <t>977151119</t>
  </si>
  <si>
    <t>Jádrové vrty diamantovými korunkami do stavebních materiálů D přes 100 do 110 mm</t>
  </si>
  <si>
    <t>1129300345</t>
  </si>
  <si>
    <t>2*0,35</t>
  </si>
  <si>
    <t>28</t>
  </si>
  <si>
    <t>977151122</t>
  </si>
  <si>
    <t>Jádrové vrty diamantovými korunkami do stavebních materiálů D přes 120 do 130 mm</t>
  </si>
  <si>
    <t>-679185619</t>
  </si>
  <si>
    <t>0,2*2</t>
  </si>
  <si>
    <t>29</t>
  </si>
  <si>
    <t>977151125</t>
  </si>
  <si>
    <t>Jádrové vrty diamantovými korunkami do stavebních materiálů D přes 180 do 200 mm</t>
  </si>
  <si>
    <t>-397442634</t>
  </si>
  <si>
    <t>0,2</t>
  </si>
  <si>
    <t>30</t>
  </si>
  <si>
    <t>977151129</t>
  </si>
  <si>
    <t>Jádrové vrty diamantovými korunkami do stavebních materiálů D přes 300 do 350 mm</t>
  </si>
  <si>
    <t>281519586</t>
  </si>
  <si>
    <t>0,35+0,2+0,2+0,2</t>
  </si>
  <si>
    <t>997</t>
  </si>
  <si>
    <t>Doprava suti a vybouraných hmot</t>
  </si>
  <si>
    <t>31</t>
  </si>
  <si>
    <t>997006512</t>
  </si>
  <si>
    <t>Vodorovné doprava suti s naložením a složením na skládku přes 100 m do 1 km</t>
  </si>
  <si>
    <t>-346317732</t>
  </si>
  <si>
    <t>32</t>
  </si>
  <si>
    <t>997006519</t>
  </si>
  <si>
    <t>Příplatek k vodorovnému přemístění suti na skládku ZKD 1 km přes 1 km</t>
  </si>
  <si>
    <t>1329020359</t>
  </si>
  <si>
    <t>0,607*9 'Přepočtené koeficientem množství</t>
  </si>
  <si>
    <t>33</t>
  </si>
  <si>
    <t>997013861</t>
  </si>
  <si>
    <t>Poplatek za uložení stavebního odpadu na recyklační skládce (skládkovné) z prostého betonu kód odpadu 17 01 01</t>
  </si>
  <si>
    <t>-2063757796</t>
  </si>
  <si>
    <t>0,253</t>
  </si>
  <si>
    <t>34</t>
  </si>
  <si>
    <t>997013862</t>
  </si>
  <si>
    <t>Poplatek za uložení stavebního odpadu na recyklační skládce (skládkovné) z armovaného betonu kód odpadu 17 01 01</t>
  </si>
  <si>
    <t>2011821937</t>
  </si>
  <si>
    <t>0,243</t>
  </si>
  <si>
    <t>35</t>
  </si>
  <si>
    <t>997013869</t>
  </si>
  <si>
    <t>Poplatek za uložení stavebního odpadu na recyklační skládce (skládkovné) ze směsí betonu, cihel a keramických výrobků kód odpadu 17 01 07</t>
  </si>
  <si>
    <t>952547384</t>
  </si>
  <si>
    <t>0,04</t>
  </si>
  <si>
    <t>998</t>
  </si>
  <si>
    <t>Přesun hmot</t>
  </si>
  <si>
    <t>36</t>
  </si>
  <si>
    <t>998142251</t>
  </si>
  <si>
    <t>Přesun hmot pro nádrže, jímky, zásobníky a jámy betonové monolitické v do 25 m</t>
  </si>
  <si>
    <t>1855395716</t>
  </si>
  <si>
    <t>PSV</t>
  </si>
  <si>
    <t>Práce a dodávky PSV</t>
  </si>
  <si>
    <t>711</t>
  </si>
  <si>
    <t>Izolace proti vodě, vlhkosti a plynům</t>
  </si>
  <si>
    <t>37</t>
  </si>
  <si>
    <t>4297802R</t>
  </si>
  <si>
    <t>těsnění segmentové zdí, do tlaku vody 3 bary, DN 315</t>
  </si>
  <si>
    <t>856262817</t>
  </si>
  <si>
    <t>38</t>
  </si>
  <si>
    <t>4297801R</t>
  </si>
  <si>
    <t>těsnění do průchodky segmentové zdí, do tlaku vody 3 bary, DN 200</t>
  </si>
  <si>
    <t>-1399280940</t>
  </si>
  <si>
    <t>39</t>
  </si>
  <si>
    <t>4848700</t>
  </si>
  <si>
    <t>segmentové těsnění, pažnice/vývrt DN 100, potrubí d 63</t>
  </si>
  <si>
    <t>1879743698</t>
  </si>
  <si>
    <t>40</t>
  </si>
  <si>
    <t>48487010</t>
  </si>
  <si>
    <t>vložka těsnící dělená, pažnice/vývrt DN 100, potrubí d 50</t>
  </si>
  <si>
    <t>520093805</t>
  </si>
  <si>
    <t>41</t>
  </si>
  <si>
    <t>4848701R</t>
  </si>
  <si>
    <t>vložka těsnící dělená, pažnice/vývrt DN 125, potrubí d 32</t>
  </si>
  <si>
    <t>-407543435</t>
  </si>
  <si>
    <t>42</t>
  </si>
  <si>
    <t>4848700R</t>
  </si>
  <si>
    <t>segmentové těsnění, pažnice/vývrt DN 100, potrubí d 32</t>
  </si>
  <si>
    <t>2129572015</t>
  </si>
  <si>
    <t>715</t>
  </si>
  <si>
    <t>Izolace proti chemickým vlivům</t>
  </si>
  <si>
    <t>43</t>
  </si>
  <si>
    <t>715191004</t>
  </si>
  <si>
    <t>Příplatek k provedení izolace proti chemickým vlivům za další penetraci lakem jednosložkovým</t>
  </si>
  <si>
    <t>-108369142</t>
  </si>
  <si>
    <t>Penetrace jádrových vrtů</t>
  </si>
  <si>
    <t>0,157*4</t>
  </si>
  <si>
    <t>0,314*2</t>
  </si>
  <si>
    <t>0,392</t>
  </si>
  <si>
    <t>0,628*2</t>
  </si>
  <si>
    <t>0,942*4</t>
  </si>
  <si>
    <t>Součet</t>
  </si>
  <si>
    <t>44</t>
  </si>
  <si>
    <t>11163150</t>
  </si>
  <si>
    <t>lak penetrační asfaltový</t>
  </si>
  <si>
    <t>1677768268</t>
  </si>
  <si>
    <t>13,2075471698113*0,00053 'Přepočtené koeficientem množství</t>
  </si>
  <si>
    <t>741</t>
  </si>
  <si>
    <t>Elektroinstalace - silnoproud</t>
  </si>
  <si>
    <t>45</t>
  </si>
  <si>
    <t>741211827</t>
  </si>
  <si>
    <t>Demontáž rozvodnic kovových pod omítkou s krytím přes IPx4 plochou přes 0,8 m2</t>
  </si>
  <si>
    <t>1125466529</t>
  </si>
  <si>
    <t>demontáž stávajícího rozvaděče</t>
  </si>
  <si>
    <t>46</t>
  </si>
  <si>
    <t>74192100R</t>
  </si>
  <si>
    <t>Montáž těsnicí vložky potrubí pro vývrt/pažnici DN 50 trubka nebo kabel d 32</t>
  </si>
  <si>
    <t>-1856315406</t>
  </si>
  <si>
    <t>47</t>
  </si>
  <si>
    <t>741921013</t>
  </si>
  <si>
    <t>Montáž těsnicí vložky potrubí pro vývrt/pažnici DN 100 trubka nebo kabel d 50</t>
  </si>
  <si>
    <t>707336158</t>
  </si>
  <si>
    <t>1+1+1</t>
  </si>
  <si>
    <t>48</t>
  </si>
  <si>
    <t>741921021</t>
  </si>
  <si>
    <t>Montáž těsnicí vložky potrubí pro vývrt/pažnici DN 125 trubka nebo kabel d 32</t>
  </si>
  <si>
    <t>274569492</t>
  </si>
  <si>
    <t>49</t>
  </si>
  <si>
    <t>741921041</t>
  </si>
  <si>
    <t>Montáž těsnicí vložky potrubí pro vývrt/pažnici DN 200 trubka nebo kabel d 110</t>
  </si>
  <si>
    <t>765748655</t>
  </si>
  <si>
    <t>50</t>
  </si>
  <si>
    <t>741922031</t>
  </si>
  <si>
    <t>Montáž těsnicí vložky potrubí pro vývrt/pažnici DN 200 trubky nebo kabely d 2x63</t>
  </si>
  <si>
    <t>-1505320213</t>
  </si>
  <si>
    <t>51</t>
  </si>
  <si>
    <t>74192203R</t>
  </si>
  <si>
    <t>Montáž těsnicí vložky potrubí pro vývrt/pažnici DN 300 trubky DN 200</t>
  </si>
  <si>
    <t>1429988488</t>
  </si>
  <si>
    <t>763</t>
  </si>
  <si>
    <t>Konstrukce suché výstavby</t>
  </si>
  <si>
    <t>52</t>
  </si>
  <si>
    <t>76332211R</t>
  </si>
  <si>
    <t>Příčka z PP desek tl 100 mm</t>
  </si>
  <si>
    <t>-1289256042</t>
  </si>
  <si>
    <t>2,15*2,63</t>
  </si>
  <si>
    <t>Práce a dodávky M</t>
  </si>
  <si>
    <t>23-M</t>
  </si>
  <si>
    <t>Montáže potrubí</t>
  </si>
  <si>
    <t>53</t>
  </si>
  <si>
    <t>230170014</t>
  </si>
  <si>
    <t>Tlakové zkoušky těsnosti potrubí - zkouška DN přes 125 do 200</t>
  </si>
  <si>
    <t>64</t>
  </si>
  <si>
    <t>-1866464890</t>
  </si>
  <si>
    <t>54</t>
  </si>
  <si>
    <t>230202071</t>
  </si>
  <si>
    <t>Nasunutí potrubní sekce plastové průměru do 63 mm do chráničky pro plynovody</t>
  </si>
  <si>
    <t>-656230588</t>
  </si>
  <si>
    <t>přívod vzduchu</t>
  </si>
  <si>
    <t>2,5*2</t>
  </si>
  <si>
    <t>55</t>
  </si>
  <si>
    <t>34571353</t>
  </si>
  <si>
    <t>trubka elektroinstalační ohebná dvouplášťová korugovaná HDPE (chránička) D 61/75mm</t>
  </si>
  <si>
    <t>128</t>
  </si>
  <si>
    <t>1869547637</t>
  </si>
  <si>
    <t>56</t>
  </si>
  <si>
    <t>230202224</t>
  </si>
  <si>
    <t>Montáž manžety na chráničku plynovodního potrubí plastového průměru přes 50 do 63 mm</t>
  </si>
  <si>
    <t>-1349097953</t>
  </si>
  <si>
    <t>57</t>
  </si>
  <si>
    <t>28655100</t>
  </si>
  <si>
    <t>manžeta chráničky vč. upínací pásky 32x63mm DN 25x50</t>
  </si>
  <si>
    <t>2093740451</t>
  </si>
  <si>
    <t>46-M</t>
  </si>
  <si>
    <t>Zemní práce při extr.mont.pracích</t>
  </si>
  <si>
    <t>58</t>
  </si>
  <si>
    <t>468061121</t>
  </si>
  <si>
    <t>Bourání pilíře ze zdiva cihelného skříně v do 105 cm a š do 90 cm</t>
  </si>
  <si>
    <t>1223943910</t>
  </si>
  <si>
    <t>bourání stávajícího pilíře</t>
  </si>
  <si>
    <t>PS01 - Technologie čištění odpadních vod</t>
  </si>
  <si>
    <t xml:space="preserve">    722 - Zdravotechnika - vnitřní vodovod</t>
  </si>
  <si>
    <t xml:space="preserve">    767 - Konstrukce zámečnické</t>
  </si>
  <si>
    <t>38641111R</t>
  </si>
  <si>
    <t>Aerační systém systému SBR</t>
  </si>
  <si>
    <t>1311912731</t>
  </si>
  <si>
    <t>15 ks aeračních elementů (jemnobublinných difuzorů), systém rozvodu tlakového vzduchu, odvodňovací systém kondenzované vlhkosti</t>
  </si>
  <si>
    <t>38641112R</t>
  </si>
  <si>
    <t>Aerační systém kalové nádrže</t>
  </si>
  <si>
    <t>-1261500779</t>
  </si>
  <si>
    <t>6 ks aeračních elementů (jemnobublinných difuzorů), systém rozvodu tlakového vzduchu, odvodňovací systém kondenzované vlhkosti</t>
  </si>
  <si>
    <t>871215201</t>
  </si>
  <si>
    <t>Montáž kanalizačního potrubí z PE SDR11 otevřený výkop svařovaných elektrotvarovkou d 50x4,6 mm</t>
  </si>
  <si>
    <t>743738655</t>
  </si>
  <si>
    <t>potrubí od čerpadla vratného kalu a od čerpadle přebytečného kalu včetně uchycení</t>
  </si>
  <si>
    <t>5,75</t>
  </si>
  <si>
    <t>28613732</t>
  </si>
  <si>
    <t>potrubí kanalizační jednovrstvé PE100 RC SDR11 s dodatečným opláštěním a integrovaným detekčním vodičem 50x4,6mm</t>
  </si>
  <si>
    <t>1418613433</t>
  </si>
  <si>
    <t>potrubí od čerpadla vratného kalu a od čerpadle přebytečného kalu</t>
  </si>
  <si>
    <t>5,75*1,015 'Přepočtené koeficientem množství</t>
  </si>
  <si>
    <t>871225201</t>
  </si>
  <si>
    <t>Montáž kanalizačního potrubí z PE SDR11 otevřený výkop svařovaných elektrotvarovkou d 63x5,8 mm</t>
  </si>
  <si>
    <t>-88780595</t>
  </si>
  <si>
    <t>potrubí surové vody včetně uchycení</t>
  </si>
  <si>
    <t>10,2</t>
  </si>
  <si>
    <t>potrubí vyčištěné vody včetně uchycení</t>
  </si>
  <si>
    <t>2,8+2,2</t>
  </si>
  <si>
    <t>28613382</t>
  </si>
  <si>
    <t>potrubí kanalizační tlakové PE100 SDR11 se signalizační vrstvou 63x5,8mm</t>
  </si>
  <si>
    <t>301092401</t>
  </si>
  <si>
    <t>potrubí surové vody</t>
  </si>
  <si>
    <t>potrubí vyčištěné vody</t>
  </si>
  <si>
    <t>15,2*1,015 'Přepočtené koeficientem množství</t>
  </si>
  <si>
    <t>877165210</t>
  </si>
  <si>
    <t>Montáž elektrokolen 45° na kanalizačním potrubí z PE trub d 32</t>
  </si>
  <si>
    <t>-763794139</t>
  </si>
  <si>
    <t>28615010</t>
  </si>
  <si>
    <t>elektrokoleno 45° PE 100 PN16 D 32mm</t>
  </si>
  <si>
    <t>1122155225</t>
  </si>
  <si>
    <t>877165212</t>
  </si>
  <si>
    <t>Montáž elektrokolen 90° na kanalizačním potrubí z PE trub d 25 - 32</t>
  </si>
  <si>
    <t>1157765597</t>
  </si>
  <si>
    <t>28653052</t>
  </si>
  <si>
    <t>elektrokoleno 90° PE 100 D 32mm</t>
  </si>
  <si>
    <t>-1000352293</t>
  </si>
  <si>
    <t>877185212</t>
  </si>
  <si>
    <t>Montáž elektrokolen 90° na kanalizačním potrubí z PE trub d 50</t>
  </si>
  <si>
    <t>1182327662</t>
  </si>
  <si>
    <t>28653054</t>
  </si>
  <si>
    <t>elektrokoleno 90° PE 100 D 50mm</t>
  </si>
  <si>
    <t>-1998841957</t>
  </si>
  <si>
    <t>877215212</t>
  </si>
  <si>
    <t>Montáž elektrokolen 90° na kanalizačním potrubí z PE trub d 63</t>
  </si>
  <si>
    <t>-909557313</t>
  </si>
  <si>
    <t>3+2</t>
  </si>
  <si>
    <t>28653055</t>
  </si>
  <si>
    <t>elektrokoleno 90° PE 100 D 63mm</t>
  </si>
  <si>
    <t>-1732262285</t>
  </si>
  <si>
    <t>4261109R</t>
  </si>
  <si>
    <t>čerpadlo ponorné kalové U=400V, P=1,6 kW, I=3,1A</t>
  </si>
  <si>
    <t>-607045488</t>
  </si>
  <si>
    <t>6014174R</t>
  </si>
  <si>
    <t>Mobilní jeřábek, betonová patka</t>
  </si>
  <si>
    <t>-671748928</t>
  </si>
  <si>
    <t>Mobilní jeřábek, pozink, nosnost 150 kg</t>
  </si>
  <si>
    <t>5624109R</t>
  </si>
  <si>
    <t>Dmychadlo aktivace P=1,5 kW, U=3x400V, I=3A</t>
  </si>
  <si>
    <t>2107871100</t>
  </si>
  <si>
    <t>4363420R</t>
  </si>
  <si>
    <t>čerpadlo dávkovací externího substátu, P= 0,05 kW, U= 230V, I= 0,2 A</t>
  </si>
  <si>
    <t>708631258</t>
  </si>
  <si>
    <t>3453509A</t>
  </si>
  <si>
    <t>Tenzometr , rozsah 4-20 mA</t>
  </si>
  <si>
    <t>998100503</t>
  </si>
  <si>
    <t>42695014</t>
  </si>
  <si>
    <t>spínač hladinový plovákový 10m</t>
  </si>
  <si>
    <t>-547019984</t>
  </si>
  <si>
    <t>4261100R</t>
  </si>
  <si>
    <t>čerpadlo kalové vody P=0,45 kW, U= 3x400 V, I=0,15 A</t>
  </si>
  <si>
    <t>2056046661</t>
  </si>
  <si>
    <t>4363421R</t>
  </si>
  <si>
    <t>Míchadlo SBR nádrže P=0,7 kW, U= 3x400 V, I=1,5 A</t>
  </si>
  <si>
    <t>-1003747160</t>
  </si>
  <si>
    <t>4261039R</t>
  </si>
  <si>
    <t>čerpadlo vyčištěné vody P=1,1 kW, U=3x400 V, I=2,8A</t>
  </si>
  <si>
    <t>549664048</t>
  </si>
  <si>
    <t>4261040R</t>
  </si>
  <si>
    <t>čerpadlo přebytečného kalu P=0,4 kW, U=3x400 V, I=1 A</t>
  </si>
  <si>
    <t>1876001347</t>
  </si>
  <si>
    <t>-263215105</t>
  </si>
  <si>
    <t>722</t>
  </si>
  <si>
    <t>Zdravotechnika - vnitřní vodovod</t>
  </si>
  <si>
    <t>72214012R</t>
  </si>
  <si>
    <t xml:space="preserve">Potrubí vodovodní z ušlechtilé oceli  DN 100 mm</t>
  </si>
  <si>
    <t>1313393463</t>
  </si>
  <si>
    <t>Odtah kalu ze dna kalojemu nerez DN 100, včetně kolene 90° a uchycení na stěnu</t>
  </si>
  <si>
    <t>2,8</t>
  </si>
  <si>
    <t>722174004</t>
  </si>
  <si>
    <t>Potrubí vodovodní plastové PPR S3,2 spojované svařováním D 32x4,4 mm</t>
  </si>
  <si>
    <t>-1805118247</t>
  </si>
  <si>
    <t>vzduchové potrubí k aeračním elementům včetně uchycení</t>
  </si>
  <si>
    <t>72225114R</t>
  </si>
  <si>
    <t>Bajonetová fekální koncovka DN100</t>
  </si>
  <si>
    <t>-1320059274</t>
  </si>
  <si>
    <t>76378110R</t>
  </si>
  <si>
    <t>Montáž zastřešení stěnovým prvkem z polypropylenu</t>
  </si>
  <si>
    <t>1311215089</t>
  </si>
  <si>
    <t>7*2,15*2</t>
  </si>
  <si>
    <t>6312602R</t>
  </si>
  <si>
    <t>zastřešení ČOV ze stěnových prvků, polypropylen, servisní otvory</t>
  </si>
  <si>
    <t>-110564192</t>
  </si>
  <si>
    <t>5623060R</t>
  </si>
  <si>
    <t>poklop nerezový A15 600x600 mm, včetně těsnění</t>
  </si>
  <si>
    <t>1882239708</t>
  </si>
  <si>
    <t>6x zakrytí nádrží + 1x hradítková šachta</t>
  </si>
  <si>
    <t>767</t>
  </si>
  <si>
    <t>Konstrukce zámečnické</t>
  </si>
  <si>
    <t>76799511R</t>
  </si>
  <si>
    <t xml:space="preserve">Česlicový koš, materiál nerez  AISI 304, vytahování pomocí ručního jeřábku</t>
  </si>
  <si>
    <t>ks</t>
  </si>
  <si>
    <t>27925777</t>
  </si>
  <si>
    <t>Česlicový koš 300/300/v.600mm</t>
  </si>
  <si>
    <t>76799599R</t>
  </si>
  <si>
    <t>Pomocné konstrukce pro umístění zařízení</t>
  </si>
  <si>
    <t>-836556248</t>
  </si>
  <si>
    <t>Vodící tyče čerpadel, míchadel, závěsná lana, oka, přidružený materiál</t>
  </si>
  <si>
    <t>PS02 - Elektroinstalace</t>
  </si>
  <si>
    <t xml:space="preserve">    742 - Elektroinstalace - slaboproud</t>
  </si>
  <si>
    <t xml:space="preserve">    21-M - Elektromontáže</t>
  </si>
  <si>
    <t>VRN - Vedlejší rozpočtové náklady</t>
  </si>
  <si>
    <t xml:space="preserve">    VRN1 - Průzkumné, zeměměřičské a projektové práce</t>
  </si>
  <si>
    <t>741120101</t>
  </si>
  <si>
    <t>Montáž vodič Cu izolovaný plný a laněný s PVC pláštěm žíla 0,15 až 16 mm2 zatažený (např. CY, CHAH-V)</t>
  </si>
  <si>
    <t>-1556634591</t>
  </si>
  <si>
    <t>6+40+27+8</t>
  </si>
  <si>
    <t>PKB.711038</t>
  </si>
  <si>
    <t>CYKY-J 5x6</t>
  </si>
  <si>
    <t>km</t>
  </si>
  <si>
    <t>-772153285</t>
  </si>
  <si>
    <t>0,006</t>
  </si>
  <si>
    <t>PKB.711023</t>
  </si>
  <si>
    <t>CYKY-J 4x2,5</t>
  </si>
  <si>
    <t>-192332972</t>
  </si>
  <si>
    <t>PKB.711022</t>
  </si>
  <si>
    <t>CYKY-J 4x1,5</t>
  </si>
  <si>
    <t>-1568168077</t>
  </si>
  <si>
    <t>0,027</t>
  </si>
  <si>
    <t>PKB.711018</t>
  </si>
  <si>
    <t>CYKY-J 3x1,5</t>
  </si>
  <si>
    <t>430122728</t>
  </si>
  <si>
    <t>0,008</t>
  </si>
  <si>
    <t>35442062</t>
  </si>
  <si>
    <t>pás zemnící 30x4mm FeZn</t>
  </si>
  <si>
    <t>kg</t>
  </si>
  <si>
    <t>-644409647</t>
  </si>
  <si>
    <t>20*3,8</t>
  </si>
  <si>
    <t>3571165R</t>
  </si>
  <si>
    <t>Rozvaděč RM - rozvaděč měření</t>
  </si>
  <si>
    <t>-2017324950</t>
  </si>
  <si>
    <t>krytí IP65</t>
  </si>
  <si>
    <t>osazení:</t>
  </si>
  <si>
    <t>hlavní jistič 3x C 24A</t>
  </si>
  <si>
    <t>přepěťová ochrana T2 (3+1)</t>
  </si>
  <si>
    <t xml:space="preserve">jistič a proudový chránič pro napájení RT </t>
  </si>
  <si>
    <t>zásuvky 230/400V</t>
  </si>
  <si>
    <t>svorkovnice pro oddělení N/PE</t>
  </si>
  <si>
    <t>přepojení stávajícího osvětlení</t>
  </si>
  <si>
    <t>podružný elektroměr - volitelné</t>
  </si>
  <si>
    <t>3571186R</t>
  </si>
  <si>
    <t>rozvaděč RT - rozvaděč technologie ČOV</t>
  </si>
  <si>
    <t>1853863743</t>
  </si>
  <si>
    <t>jištění a ovládání všech zařízení ČOV (stykače, jističe, relé) pro M1-M9</t>
  </si>
  <si>
    <t>spínací logiku nebo PLC jednotku (dle skutečného vybavení dodavatele technologie)</t>
  </si>
  <si>
    <t>signalizační a ovládací prvky (tlačítka, přepínače, kontrolky)</t>
  </si>
  <si>
    <t>slaboproudé obvody pro čidla a snímače (plováky, tenzometry)</t>
  </si>
  <si>
    <t>svorkovnice pro připojení kabeláže z terénu</t>
  </si>
  <si>
    <t>Rozvaděč bude vybaven štítkem, jednoznačným značením a schématem zapojení</t>
  </si>
  <si>
    <t>199984R</t>
  </si>
  <si>
    <t>Prefa elektro pilíř š.800, dl. 3000, v. 1820 mm</t>
  </si>
  <si>
    <t>-1871732656</t>
  </si>
  <si>
    <t>Rozvaděč pro ČOV a ČS. Zamykatelná dvířka, vizualizace na 10-ti palcovém displeji dle přílohy D.1.7</t>
  </si>
  <si>
    <t>742</t>
  </si>
  <si>
    <t>Elektroinstalace - slaboproud</t>
  </si>
  <si>
    <t>742110003</t>
  </si>
  <si>
    <t>Montáž trubek pro slaboproud plastových ohebných uložených volně na příchytky</t>
  </si>
  <si>
    <t>-1273785446</t>
  </si>
  <si>
    <t>74224000R</t>
  </si>
  <si>
    <t>Měření a regulace</t>
  </si>
  <si>
    <t>-2137359350</t>
  </si>
  <si>
    <t>Systém SCADA, bez napojení na dispečink provozovatele, hlášení pomocí SMS zpráv dle TZ</t>
  </si>
  <si>
    <t>74225000R</t>
  </si>
  <si>
    <t>Automatický systém řízení technologických procesů</t>
  </si>
  <si>
    <t>-399952836</t>
  </si>
  <si>
    <t>SW aplikace pro řízení ČOV</t>
  </si>
  <si>
    <t>21-M</t>
  </si>
  <si>
    <t>Elektromontáže</t>
  </si>
  <si>
    <t>210280003</t>
  </si>
  <si>
    <t>Zkoušky a prohlídky el rozvodů a zařízení celková prohlídka pro objem montážních prací přes 500 do 1 000 tis Kč</t>
  </si>
  <si>
    <t>628183951</t>
  </si>
  <si>
    <t>460161142</t>
  </si>
  <si>
    <t>Hloubení kabelových rýh ručně š 35 cm hl 50 cm v hornině tř I skupiny 3</t>
  </si>
  <si>
    <t>-967230823</t>
  </si>
  <si>
    <t>460431152</t>
  </si>
  <si>
    <t>Zásyp kabelových rýh ručně se zhutněním š 35 cm hl 50 cm z horniny tř I skupiny 3</t>
  </si>
  <si>
    <t>-12600458</t>
  </si>
  <si>
    <t>460661212</t>
  </si>
  <si>
    <t>Kabelové lože z písku pro kabely nn zakryté cihlami š lože přes 15 do 30 cm</t>
  </si>
  <si>
    <t>-1687970475</t>
  </si>
  <si>
    <t>460671112</t>
  </si>
  <si>
    <t>Výstražná fólie pro krytí kabelů šířky přes 20 do 25 cm</t>
  </si>
  <si>
    <t>-103157847</t>
  </si>
  <si>
    <t>34571361</t>
  </si>
  <si>
    <t>trubka elektroinstalační HDPE tuhá dvouplášťová korugovaná D 41/50mm</t>
  </si>
  <si>
    <t>-250994391</t>
  </si>
  <si>
    <t>81*1,05 'Přepočtené koeficientem množství</t>
  </si>
  <si>
    <t>VRN1</t>
  </si>
  <si>
    <t>Průzkumné, zeměměřičské a projektové práce</t>
  </si>
  <si>
    <t>013244000</t>
  </si>
  <si>
    <t>Dokumentace pro provádění stavby</t>
  </si>
  <si>
    <t>1515130429</t>
  </si>
  <si>
    <t>Projektová dokumentace pro realizaci, provizoria. TIČR</t>
  </si>
  <si>
    <t>998742311</t>
  </si>
  <si>
    <t>Přesun hmot procentní pro slaboproud ruční v objektech v do 6 m</t>
  </si>
  <si>
    <t>%</t>
  </si>
  <si>
    <t>-882627083</t>
  </si>
  <si>
    <t xml:space="preserve">    VRN3 - Zařízení staveniště</t>
  </si>
  <si>
    <t>Dokumentace pro realizaci technologické části ČOV</t>
  </si>
  <si>
    <t>-1924931800</t>
  </si>
  <si>
    <t>013254000</t>
  </si>
  <si>
    <t>Dokumentace skutečného provedení stavby</t>
  </si>
  <si>
    <t>452924153</t>
  </si>
  <si>
    <t>VRN3</t>
  </si>
  <si>
    <t>Zařízení staveniště</t>
  </si>
  <si>
    <t>030001000</t>
  </si>
  <si>
    <t>1455692375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</si>
</sst>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29.28" customHeight="1">
      <c r="B9" s="21"/>
      <c r="C9" s="22"/>
      <c r="D9" s="26" t="s">
        <v>24</v>
      </c>
      <c r="E9" s="22"/>
      <c r="F9" s="22"/>
      <c r="G9" s="22"/>
      <c r="H9" s="22"/>
      <c r="I9" s="22"/>
      <c r="J9" s="22"/>
      <c r="K9" s="34" t="s">
        <v>25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26</v>
      </c>
      <c r="AL9" s="22"/>
      <c r="AM9" s="22"/>
      <c r="AN9" s="34" t="s">
        <v>27</v>
      </c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29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30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31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29</v>
      </c>
      <c r="AL13" s="22"/>
      <c r="AM13" s="22"/>
      <c r="AN13" s="35" t="s">
        <v>33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5" t="s">
        <v>33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31</v>
      </c>
      <c r="AL14" s="22"/>
      <c r="AM14" s="22"/>
      <c r="AN14" s="35" t="s">
        <v>33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34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29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31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29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31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2"/>
      <c r="AQ25" s="22"/>
      <c r="AR25" s="20"/>
      <c r="BE25" s="31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1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1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1"/>
    </row>
    <row r="29" s="3" customFormat="1" ht="14.4" customHeight="1">
      <c r="A29" s="3"/>
      <c r="B29" s="47"/>
      <c r="C29" s="48"/>
      <c r="D29" s="32" t="s">
        <v>43</v>
      </c>
      <c r="E29" s="48"/>
      <c r="F29" s="32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2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2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2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2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1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3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2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62-2025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ČOV pro Rekreační středisko Radost ve Vřesovicích u Kyjova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2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Vřesovice, p.č. stavby 496, k.ú. Vřesovice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2" t="s">
        <v>22</v>
      </c>
      <c r="AJ87" s="41"/>
      <c r="AK87" s="41"/>
      <c r="AL87" s="41"/>
      <c r="AM87" s="80" t="str">
        <f>IF(AN8= "","",AN8)</f>
        <v>21. 8. 2025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2" t="s">
        <v>28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Středisko volného času Slovácko, p.o.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2" t="s">
        <v>34</v>
      </c>
      <c r="AJ89" s="41"/>
      <c r="AK89" s="41"/>
      <c r="AL89" s="41"/>
      <c r="AM89" s="81" t="str">
        <f>IF(E17="","",E17)</f>
        <v>Ing. Jakub Horner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2" t="s">
        <v>32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2" t="s">
        <v>37</v>
      </c>
      <c r="AJ90" s="41"/>
      <c r="AK90" s="41"/>
      <c r="AL90" s="41"/>
      <c r="AM90" s="81" t="str">
        <f>IF(E20="","",E20)</f>
        <v>Ing. Jakub Horner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'SO01 - Stavební úpravy ČOV'!J30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'SO01 - Stavební úpravy ČOV'!P132</f>
        <v>0</v>
      </c>
      <c r="AV95" s="129">
        <f>'SO01 - Stavební úpravy ČOV'!J33</f>
        <v>0</v>
      </c>
      <c r="AW95" s="129">
        <f>'SO01 - Stavební úpravy ČOV'!J34</f>
        <v>0</v>
      </c>
      <c r="AX95" s="129">
        <f>'SO01 - Stavební úpravy ČOV'!J35</f>
        <v>0</v>
      </c>
      <c r="AY95" s="129">
        <f>'SO01 - Stavební úpravy ČOV'!J36</f>
        <v>0</v>
      </c>
      <c r="AZ95" s="129">
        <f>'SO01 - Stavební úpravy ČOV'!F33</f>
        <v>0</v>
      </c>
      <c r="BA95" s="129">
        <f>'SO01 - Stavební úpravy ČOV'!F34</f>
        <v>0</v>
      </c>
      <c r="BB95" s="129">
        <f>'SO01 - Stavební úpravy ČOV'!F35</f>
        <v>0</v>
      </c>
      <c r="BC95" s="129">
        <f>'SO01 - Stavební úpravy ČOV'!F36</f>
        <v>0</v>
      </c>
      <c r="BD95" s="131">
        <f>'SO01 - Stavební úpravy ČOV'!F37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16.5" customHeight="1">
      <c r="A96" s="120" t="s">
        <v>83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'PS01 - Technologie čištěn...'!J30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28">
        <v>0</v>
      </c>
      <c r="AT96" s="129">
        <f>ROUND(SUM(AV96:AW96),2)</f>
        <v>0</v>
      </c>
      <c r="AU96" s="130">
        <f>'PS01 - Technologie čištěn...'!P123</f>
        <v>0</v>
      </c>
      <c r="AV96" s="129">
        <f>'PS01 - Technologie čištěn...'!J33</f>
        <v>0</v>
      </c>
      <c r="AW96" s="129">
        <f>'PS01 - Technologie čištěn...'!J34</f>
        <v>0</v>
      </c>
      <c r="AX96" s="129">
        <f>'PS01 - Technologie čištěn...'!J35</f>
        <v>0</v>
      </c>
      <c r="AY96" s="129">
        <f>'PS01 - Technologie čištěn...'!J36</f>
        <v>0</v>
      </c>
      <c r="AZ96" s="129">
        <f>'PS01 - Technologie čištěn...'!F33</f>
        <v>0</v>
      </c>
      <c r="BA96" s="129">
        <f>'PS01 - Technologie čištěn...'!F34</f>
        <v>0</v>
      </c>
      <c r="BB96" s="129">
        <f>'PS01 - Technologie čištěn...'!F35</f>
        <v>0</v>
      </c>
      <c r="BC96" s="129">
        <f>'PS01 - Technologie čištěn...'!F36</f>
        <v>0</v>
      </c>
      <c r="BD96" s="131">
        <f>'PS01 - Technologie čištěn...'!F37</f>
        <v>0</v>
      </c>
      <c r="BE96" s="7"/>
      <c r="BT96" s="132" t="s">
        <v>87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7" customFormat="1" ht="16.5" customHeight="1">
      <c r="A97" s="120" t="s">
        <v>83</v>
      </c>
      <c r="B97" s="121"/>
      <c r="C97" s="122"/>
      <c r="D97" s="123" t="s">
        <v>93</v>
      </c>
      <c r="E97" s="123"/>
      <c r="F97" s="123"/>
      <c r="G97" s="123"/>
      <c r="H97" s="123"/>
      <c r="I97" s="124"/>
      <c r="J97" s="123" t="s">
        <v>94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'PS02 - Elektroinstalace'!J30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86</v>
      </c>
      <c r="AR97" s="127"/>
      <c r="AS97" s="128">
        <v>0</v>
      </c>
      <c r="AT97" s="129">
        <f>ROUND(SUM(AV97:AW97),2)</f>
        <v>0</v>
      </c>
      <c r="AU97" s="130">
        <f>'PS02 - Elektroinstalace'!P124</f>
        <v>0</v>
      </c>
      <c r="AV97" s="129">
        <f>'PS02 - Elektroinstalace'!J33</f>
        <v>0</v>
      </c>
      <c r="AW97" s="129">
        <f>'PS02 - Elektroinstalace'!J34</f>
        <v>0</v>
      </c>
      <c r="AX97" s="129">
        <f>'PS02 - Elektroinstalace'!J35</f>
        <v>0</v>
      </c>
      <c r="AY97" s="129">
        <f>'PS02 - Elektroinstalace'!J36</f>
        <v>0</v>
      </c>
      <c r="AZ97" s="129">
        <f>'PS02 - Elektroinstalace'!F33</f>
        <v>0</v>
      </c>
      <c r="BA97" s="129">
        <f>'PS02 - Elektroinstalace'!F34</f>
        <v>0</v>
      </c>
      <c r="BB97" s="129">
        <f>'PS02 - Elektroinstalace'!F35</f>
        <v>0</v>
      </c>
      <c r="BC97" s="129">
        <f>'PS02 - Elektroinstalace'!F36</f>
        <v>0</v>
      </c>
      <c r="BD97" s="131">
        <f>'PS02 - Elektroinstalace'!F37</f>
        <v>0</v>
      </c>
      <c r="BE97" s="7"/>
      <c r="BT97" s="132" t="s">
        <v>87</v>
      </c>
      <c r="BV97" s="132" t="s">
        <v>81</v>
      </c>
      <c r="BW97" s="132" t="s">
        <v>95</v>
      </c>
      <c r="BX97" s="132" t="s">
        <v>5</v>
      </c>
      <c r="CL97" s="132" t="s">
        <v>1</v>
      </c>
      <c r="CM97" s="132" t="s">
        <v>89</v>
      </c>
    </row>
    <row r="98" s="7" customFormat="1" ht="16.5" customHeight="1">
      <c r="A98" s="120" t="s">
        <v>83</v>
      </c>
      <c r="B98" s="121"/>
      <c r="C98" s="122"/>
      <c r="D98" s="123" t="s">
        <v>96</v>
      </c>
      <c r="E98" s="123"/>
      <c r="F98" s="123"/>
      <c r="G98" s="123"/>
      <c r="H98" s="123"/>
      <c r="I98" s="124"/>
      <c r="J98" s="123" t="s">
        <v>97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'VRN - Vedlejší rozpočtové...'!J30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86</v>
      </c>
      <c r="AR98" s="127"/>
      <c r="AS98" s="133">
        <v>0</v>
      </c>
      <c r="AT98" s="134">
        <f>ROUND(SUM(AV98:AW98),2)</f>
        <v>0</v>
      </c>
      <c r="AU98" s="135">
        <f>'VRN - Vedlejší rozpočtové...'!P120</f>
        <v>0</v>
      </c>
      <c r="AV98" s="134">
        <f>'VRN - Vedlejší rozpočtové...'!J33</f>
        <v>0</v>
      </c>
      <c r="AW98" s="134">
        <f>'VRN - Vedlejší rozpočtové...'!J34</f>
        <v>0</v>
      </c>
      <c r="AX98" s="134">
        <f>'VRN - Vedlejší rozpočtové...'!J35</f>
        <v>0</v>
      </c>
      <c r="AY98" s="134">
        <f>'VRN - Vedlejší rozpočtové...'!J36</f>
        <v>0</v>
      </c>
      <c r="AZ98" s="134">
        <f>'VRN - Vedlejší rozpočtové...'!F33</f>
        <v>0</v>
      </c>
      <c r="BA98" s="134">
        <f>'VRN - Vedlejší rozpočtové...'!F34</f>
        <v>0</v>
      </c>
      <c r="BB98" s="134">
        <f>'VRN - Vedlejší rozpočtové...'!F35</f>
        <v>0</v>
      </c>
      <c r="BC98" s="134">
        <f>'VRN - Vedlejší rozpočtové...'!F36</f>
        <v>0</v>
      </c>
      <c r="BD98" s="136">
        <f>'VRN - Vedlejší rozpočtové...'!F37</f>
        <v>0</v>
      </c>
      <c r="BE98" s="7"/>
      <c r="BT98" s="132" t="s">
        <v>87</v>
      </c>
      <c r="BV98" s="132" t="s">
        <v>81</v>
      </c>
      <c r="BW98" s="132" t="s">
        <v>98</v>
      </c>
      <c r="BX98" s="132" t="s">
        <v>5</v>
      </c>
      <c r="CL98" s="132" t="s">
        <v>1</v>
      </c>
      <c r="CM98" s="132" t="s">
        <v>89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Cxyj2xvrbrQVXJP3VMD+j/+p69C8N53L8HXGkWrI5wvh75MfWP59mrIxLzbo1hGDfAmQ/9z0B/NsDqOrxnTTRg==" hashValue="k/tS7AI/xmkHc4dEOhqIsvl6pOew+Ypxk5A3ipRo8suyAGz/Qv+00GFwsvQKx9RXYxTqB+iN3A8Pnlwu3r8jaw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01 - Stavební úpravy ČOV'!C2" display="/"/>
    <hyperlink ref="A96" location="'PS01 - Technologie čištěn...'!C2" display="/"/>
    <hyperlink ref="A97" location="'PS02 - Elektroinstalace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ČOV pro Rekreační středisko Radost ve Vřesovicích u Kyjova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21. 8. 2025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28</v>
      </c>
      <c r="E14" s="39"/>
      <c r="F14" s="39"/>
      <c r="G14" s="39"/>
      <c r="H14" s="39"/>
      <c r="I14" s="141" t="s">
        <v>29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30</v>
      </c>
      <c r="F15" s="39"/>
      <c r="G15" s="39"/>
      <c r="H15" s="39"/>
      <c r="I15" s="141" t="s">
        <v>31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32</v>
      </c>
      <c r="E17" s="39"/>
      <c r="F17" s="39"/>
      <c r="G17" s="39"/>
      <c r="H17" s="39"/>
      <c r="I17" s="141" t="s">
        <v>29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31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34</v>
      </c>
      <c r="E20" s="39"/>
      <c r="F20" s="39"/>
      <c r="G20" s="39"/>
      <c r="H20" s="39"/>
      <c r="I20" s="141" t="s">
        <v>29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35</v>
      </c>
      <c r="F21" s="39"/>
      <c r="G21" s="39"/>
      <c r="H21" s="39"/>
      <c r="I21" s="141" t="s">
        <v>31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29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31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ROUND((SUM(BE132:BE289)),  2)</f>
        <v>0</v>
      </c>
      <c r="G33" s="39"/>
      <c r="H33" s="39"/>
      <c r="I33" s="156">
        <v>0.20999999999999999</v>
      </c>
      <c r="J33" s="155">
        <f>ROUND(((SUM(BE132:BE289))*I33),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ROUND((SUM(BF132:BF289)),  2)</f>
        <v>0</v>
      </c>
      <c r="G34" s="39"/>
      <c r="H34" s="39"/>
      <c r="I34" s="156">
        <v>0.12</v>
      </c>
      <c r="J34" s="155">
        <f>ROUND(((SUM(BF132:BF289))*I34),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ROUND((SUM(BG132:BG289)),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ROUND((SUM(BH132:BH289)),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ROUND((SUM(BI132:BI289)),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ČOV pro Rekreační středisko Radost ve Vřesovicích u Kyjova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SO01 - Stavební úpravy ČOV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20</v>
      </c>
      <c r="D89" s="41"/>
      <c r="E89" s="41"/>
      <c r="F89" s="27" t="str">
        <f>F12</f>
        <v>Vřesovice, p.č. stavby 496, k.ú. Vřesovice</v>
      </c>
      <c r="G89" s="41"/>
      <c r="H89" s="41"/>
      <c r="I89" s="32" t="s">
        <v>22</v>
      </c>
      <c r="J89" s="80" t="str">
        <f>IF(J12="","",J12)</f>
        <v>21. 8. 2025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28</v>
      </c>
      <c r="D91" s="41"/>
      <c r="E91" s="41"/>
      <c r="F91" s="27" t="str">
        <f>E15</f>
        <v>Středisko volného času Slovácko, p.o.</v>
      </c>
      <c r="G91" s="41"/>
      <c r="H91" s="41"/>
      <c r="I91" s="32" t="s">
        <v>34</v>
      </c>
      <c r="J91" s="37" t="str">
        <f>E21</f>
        <v>Ing. Jakub Horner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32</v>
      </c>
      <c r="D92" s="41"/>
      <c r="E92" s="41"/>
      <c r="F92" s="27" t="str">
        <f>IF(E18="","",E18)</f>
        <v>Vyplň údaj</v>
      </c>
      <c r="G92" s="41"/>
      <c r="H92" s="41"/>
      <c r="I92" s="32" t="s">
        <v>37</v>
      </c>
      <c r="J92" s="37" t="str">
        <f>E24</f>
        <v>Ing. Jakub Horner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109</v>
      </c>
      <c r="E99" s="189"/>
      <c r="F99" s="189"/>
      <c r="G99" s="189"/>
      <c r="H99" s="189"/>
      <c r="I99" s="189"/>
      <c r="J99" s="190">
        <f>J146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89"/>
      <c r="J100" s="190">
        <f>J165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111</v>
      </c>
      <c r="E101" s="189"/>
      <c r="F101" s="189"/>
      <c r="G101" s="189"/>
      <c r="H101" s="189"/>
      <c r="I101" s="189"/>
      <c r="J101" s="190">
        <f>J169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112</v>
      </c>
      <c r="E102" s="189"/>
      <c r="F102" s="189"/>
      <c r="G102" s="189"/>
      <c r="H102" s="189"/>
      <c r="I102" s="189"/>
      <c r="J102" s="190">
        <f>J203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113</v>
      </c>
      <c r="E103" s="189"/>
      <c r="F103" s="189"/>
      <c r="G103" s="189"/>
      <c r="H103" s="189"/>
      <c r="I103" s="189"/>
      <c r="J103" s="190">
        <f>J217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114</v>
      </c>
      <c r="E104" s="189"/>
      <c r="F104" s="189"/>
      <c r="G104" s="189"/>
      <c r="H104" s="189"/>
      <c r="I104" s="189"/>
      <c r="J104" s="190">
        <f>J227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115</v>
      </c>
      <c r="E105" s="183"/>
      <c r="F105" s="183"/>
      <c r="G105" s="183"/>
      <c r="H105" s="183"/>
      <c r="I105" s="183"/>
      <c r="J105" s="184">
        <f>J229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116</v>
      </c>
      <c r="E106" s="189"/>
      <c r="F106" s="189"/>
      <c r="G106" s="189"/>
      <c r="H106" s="189"/>
      <c r="I106" s="189"/>
      <c r="J106" s="190">
        <f>J230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117</v>
      </c>
      <c r="E107" s="189"/>
      <c r="F107" s="189"/>
      <c r="G107" s="189"/>
      <c r="H107" s="189"/>
      <c r="I107" s="189"/>
      <c r="J107" s="190">
        <f>J243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118</v>
      </c>
      <c r="E108" s="189"/>
      <c r="F108" s="189"/>
      <c r="G108" s="189"/>
      <c r="H108" s="189"/>
      <c r="I108" s="189"/>
      <c r="J108" s="190">
        <f>J254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119</v>
      </c>
      <c r="E109" s="189"/>
      <c r="F109" s="189"/>
      <c r="G109" s="189"/>
      <c r="H109" s="189"/>
      <c r="I109" s="189"/>
      <c r="J109" s="190">
        <f>J269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120</v>
      </c>
      <c r="E110" s="183"/>
      <c r="F110" s="183"/>
      <c r="G110" s="183"/>
      <c r="H110" s="183"/>
      <c r="I110" s="183"/>
      <c r="J110" s="184">
        <f>J272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6"/>
      <c r="C111" s="187"/>
      <c r="D111" s="188" t="s">
        <v>121</v>
      </c>
      <c r="E111" s="189"/>
      <c r="F111" s="189"/>
      <c r="G111" s="189"/>
      <c r="H111" s="189"/>
      <c r="I111" s="189"/>
      <c r="J111" s="190">
        <f>J273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122</v>
      </c>
      <c r="E112" s="189"/>
      <c r="F112" s="189"/>
      <c r="G112" s="189"/>
      <c r="H112" s="189"/>
      <c r="I112" s="189"/>
      <c r="J112" s="190">
        <f>J286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3" t="s">
        <v>123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2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5" t="str">
        <f>E7</f>
        <v>ČOV pro Rekreační středisko Radost ve Vřesovicích u Kyjova</v>
      </c>
      <c r="F122" s="32"/>
      <c r="G122" s="32"/>
      <c r="H122" s="32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2" t="s">
        <v>100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SO01 - Stavební úpravy ČOV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2" t="s">
        <v>20</v>
      </c>
      <c r="D126" s="41"/>
      <c r="E126" s="41"/>
      <c r="F126" s="27" t="str">
        <f>F12</f>
        <v>Vřesovice, p.č. stavby 496, k.ú. Vřesovice</v>
      </c>
      <c r="G126" s="41"/>
      <c r="H126" s="41"/>
      <c r="I126" s="32" t="s">
        <v>22</v>
      </c>
      <c r="J126" s="80" t="str">
        <f>IF(J12="","",J12)</f>
        <v>21. 8. 2025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2" t="s">
        <v>28</v>
      </c>
      <c r="D128" s="41"/>
      <c r="E128" s="41"/>
      <c r="F128" s="27" t="str">
        <f>E15</f>
        <v>Středisko volného času Slovácko, p.o.</v>
      </c>
      <c r="G128" s="41"/>
      <c r="H128" s="41"/>
      <c r="I128" s="32" t="s">
        <v>34</v>
      </c>
      <c r="J128" s="37" t="str">
        <f>E21</f>
        <v>Ing. Jakub Horner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2" t="s">
        <v>32</v>
      </c>
      <c r="D129" s="41"/>
      <c r="E129" s="41"/>
      <c r="F129" s="27" t="str">
        <f>IF(E18="","",E18)</f>
        <v>Vyplň údaj</v>
      </c>
      <c r="G129" s="41"/>
      <c r="H129" s="41"/>
      <c r="I129" s="32" t="s">
        <v>37</v>
      </c>
      <c r="J129" s="37" t="str">
        <f>E24</f>
        <v>Ing. Jakub Horner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124</v>
      </c>
      <c r="D131" s="195" t="s">
        <v>64</v>
      </c>
      <c r="E131" s="195" t="s">
        <v>60</v>
      </c>
      <c r="F131" s="195" t="s">
        <v>61</v>
      </c>
      <c r="G131" s="195" t="s">
        <v>125</v>
      </c>
      <c r="H131" s="195" t="s">
        <v>126</v>
      </c>
      <c r="I131" s="195" t="s">
        <v>127</v>
      </c>
      <c r="J131" s="196" t="s">
        <v>104</v>
      </c>
      <c r="K131" s="197" t="s">
        <v>128</v>
      </c>
      <c r="L131" s="198"/>
      <c r="M131" s="101" t="s">
        <v>1</v>
      </c>
      <c r="N131" s="102" t="s">
        <v>43</v>
      </c>
      <c r="O131" s="102" t="s">
        <v>129</v>
      </c>
      <c r="P131" s="102" t="s">
        <v>130</v>
      </c>
      <c r="Q131" s="102" t="s">
        <v>131</v>
      </c>
      <c r="R131" s="102" t="s">
        <v>132</v>
      </c>
      <c r="S131" s="102" t="s">
        <v>133</v>
      </c>
      <c r="T131" s="103" t="s">
        <v>134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135</v>
      </c>
      <c r="D132" s="41"/>
      <c r="E132" s="41"/>
      <c r="F132" s="41"/>
      <c r="G132" s="41"/>
      <c r="H132" s="41"/>
      <c r="I132" s="41"/>
      <c r="J132" s="199">
        <f>BK132</f>
        <v>0</v>
      </c>
      <c r="K132" s="41"/>
      <c r="L132" s="45"/>
      <c r="M132" s="104"/>
      <c r="N132" s="200"/>
      <c r="O132" s="105"/>
      <c r="P132" s="201">
        <f>P133+P229+P272</f>
        <v>0</v>
      </c>
      <c r="Q132" s="105"/>
      <c r="R132" s="201">
        <f>R133+R229+R272</f>
        <v>9.80710485</v>
      </c>
      <c r="S132" s="105"/>
      <c r="T132" s="202">
        <f>T133+T229+T272</f>
        <v>2.4074800000000001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7" t="s">
        <v>78</v>
      </c>
      <c r="AU132" s="17" t="s">
        <v>106</v>
      </c>
      <c r="BK132" s="203">
        <f>BK133+BK229+BK272</f>
        <v>0</v>
      </c>
    </row>
    <row r="133" s="12" customFormat="1" ht="25.92" customHeight="1">
      <c r="A133" s="12"/>
      <c r="B133" s="204"/>
      <c r="C133" s="205"/>
      <c r="D133" s="206" t="s">
        <v>78</v>
      </c>
      <c r="E133" s="207" t="s">
        <v>136</v>
      </c>
      <c r="F133" s="207" t="s">
        <v>137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P134+P146+P165+P169+P203+P217+P227</f>
        <v>0</v>
      </c>
      <c r="Q133" s="212"/>
      <c r="R133" s="213">
        <f>R134+R146+R165+R169+R203+R217+R227</f>
        <v>9.5799003000000003</v>
      </c>
      <c r="S133" s="212"/>
      <c r="T133" s="214">
        <f>T134+T146+T165+T169+T203+T217+T227</f>
        <v>0.56747999999999998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87</v>
      </c>
      <c r="AT133" s="216" t="s">
        <v>78</v>
      </c>
      <c r="AU133" s="216" t="s">
        <v>79</v>
      </c>
      <c r="AY133" s="215" t="s">
        <v>138</v>
      </c>
      <c r="BK133" s="217">
        <f>BK134+BK146+BK165+BK169+BK203+BK217+BK227</f>
        <v>0</v>
      </c>
    </row>
    <row r="134" s="12" customFormat="1" ht="22.8" customHeight="1">
      <c r="A134" s="12"/>
      <c r="B134" s="204"/>
      <c r="C134" s="205"/>
      <c r="D134" s="206" t="s">
        <v>78</v>
      </c>
      <c r="E134" s="218" t="s">
        <v>87</v>
      </c>
      <c r="F134" s="218" t="s">
        <v>139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SUM(P135:P145)</f>
        <v>0</v>
      </c>
      <c r="Q134" s="212"/>
      <c r="R134" s="213">
        <f>SUM(R135:R145)</f>
        <v>8.4480000000000004</v>
      </c>
      <c r="S134" s="212"/>
      <c r="T134" s="214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87</v>
      </c>
      <c r="AT134" s="216" t="s">
        <v>78</v>
      </c>
      <c r="AU134" s="216" t="s">
        <v>87</v>
      </c>
      <c r="AY134" s="215" t="s">
        <v>138</v>
      </c>
      <c r="BK134" s="217">
        <f>SUM(BK135:BK145)</f>
        <v>0</v>
      </c>
    </row>
    <row r="135" s="2" customFormat="1" ht="33" customHeight="1">
      <c r="A135" s="39"/>
      <c r="B135" s="40"/>
      <c r="C135" s="220" t="s">
        <v>87</v>
      </c>
      <c r="D135" s="220" t="s">
        <v>140</v>
      </c>
      <c r="E135" s="221" t="s">
        <v>141</v>
      </c>
      <c r="F135" s="222" t="s">
        <v>142</v>
      </c>
      <c r="G135" s="223" t="s">
        <v>143</v>
      </c>
      <c r="H135" s="224">
        <v>4.7359999999999998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44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144</v>
      </c>
      <c r="AT135" s="232" t="s">
        <v>140</v>
      </c>
      <c r="AU135" s="232" t="s">
        <v>89</v>
      </c>
      <c r="AY135" s="17" t="s">
        <v>138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87</v>
      </c>
      <c r="BK135" s="233">
        <f>ROUND(I135*H135,2)</f>
        <v>0</v>
      </c>
      <c r="BL135" s="17" t="s">
        <v>144</v>
      </c>
      <c r="BM135" s="232" t="s">
        <v>145</v>
      </c>
    </row>
    <row r="136" s="13" customFormat="1">
      <c r="A136" s="13"/>
      <c r="B136" s="234"/>
      <c r="C136" s="235"/>
      <c r="D136" s="236" t="s">
        <v>146</v>
      </c>
      <c r="E136" s="237" t="s">
        <v>1</v>
      </c>
      <c r="F136" s="238" t="s">
        <v>147</v>
      </c>
      <c r="G136" s="235"/>
      <c r="H136" s="237" t="s">
        <v>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146</v>
      </c>
      <c r="AU136" s="244" t="s">
        <v>89</v>
      </c>
      <c r="AV136" s="13" t="s">
        <v>87</v>
      </c>
      <c r="AW136" s="13" t="s">
        <v>36</v>
      </c>
      <c r="AX136" s="13" t="s">
        <v>79</v>
      </c>
      <c r="AY136" s="244" t="s">
        <v>138</v>
      </c>
    </row>
    <row r="137" s="14" customFormat="1">
      <c r="A137" s="14"/>
      <c r="B137" s="245"/>
      <c r="C137" s="246"/>
      <c r="D137" s="236" t="s">
        <v>146</v>
      </c>
      <c r="E137" s="247" t="s">
        <v>1</v>
      </c>
      <c r="F137" s="248" t="s">
        <v>148</v>
      </c>
      <c r="G137" s="246"/>
      <c r="H137" s="249">
        <v>4.7359999999999998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146</v>
      </c>
      <c r="AU137" s="255" t="s">
        <v>89</v>
      </c>
      <c r="AV137" s="14" t="s">
        <v>89</v>
      </c>
      <c r="AW137" s="14" t="s">
        <v>36</v>
      </c>
      <c r="AX137" s="14" t="s">
        <v>87</v>
      </c>
      <c r="AY137" s="255" t="s">
        <v>138</v>
      </c>
    </row>
    <row r="138" s="2" customFormat="1" ht="24.15" customHeight="1">
      <c r="A138" s="39"/>
      <c r="B138" s="40"/>
      <c r="C138" s="220" t="s">
        <v>89</v>
      </c>
      <c r="D138" s="220" t="s">
        <v>140</v>
      </c>
      <c r="E138" s="221" t="s">
        <v>149</v>
      </c>
      <c r="F138" s="222" t="s">
        <v>150</v>
      </c>
      <c r="G138" s="223" t="s">
        <v>143</v>
      </c>
      <c r="H138" s="224">
        <v>2.032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44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144</v>
      </c>
      <c r="AT138" s="232" t="s">
        <v>140</v>
      </c>
      <c r="AU138" s="232" t="s">
        <v>89</v>
      </c>
      <c r="AY138" s="17" t="s">
        <v>138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87</v>
      </c>
      <c r="BK138" s="233">
        <f>ROUND(I138*H138,2)</f>
        <v>0</v>
      </c>
      <c r="BL138" s="17" t="s">
        <v>144</v>
      </c>
      <c r="BM138" s="232" t="s">
        <v>151</v>
      </c>
    </row>
    <row r="139" s="14" customFormat="1">
      <c r="A139" s="14"/>
      <c r="B139" s="245"/>
      <c r="C139" s="246"/>
      <c r="D139" s="236" t="s">
        <v>146</v>
      </c>
      <c r="E139" s="247" t="s">
        <v>1</v>
      </c>
      <c r="F139" s="248" t="s">
        <v>152</v>
      </c>
      <c r="G139" s="246"/>
      <c r="H139" s="249">
        <v>2.032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146</v>
      </c>
      <c r="AU139" s="255" t="s">
        <v>89</v>
      </c>
      <c r="AV139" s="14" t="s">
        <v>89</v>
      </c>
      <c r="AW139" s="14" t="s">
        <v>36</v>
      </c>
      <c r="AX139" s="14" t="s">
        <v>87</v>
      </c>
      <c r="AY139" s="255" t="s">
        <v>138</v>
      </c>
    </row>
    <row r="140" s="2" customFormat="1" ht="24.15" customHeight="1">
      <c r="A140" s="39"/>
      <c r="B140" s="40"/>
      <c r="C140" s="220" t="s">
        <v>153</v>
      </c>
      <c r="D140" s="220" t="s">
        <v>140</v>
      </c>
      <c r="E140" s="221" t="s">
        <v>154</v>
      </c>
      <c r="F140" s="222" t="s">
        <v>155</v>
      </c>
      <c r="G140" s="223" t="s">
        <v>143</v>
      </c>
      <c r="H140" s="224">
        <v>2.1120000000000001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44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144</v>
      </c>
      <c r="AT140" s="232" t="s">
        <v>140</v>
      </c>
      <c r="AU140" s="232" t="s">
        <v>89</v>
      </c>
      <c r="AY140" s="17" t="s">
        <v>138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87</v>
      </c>
      <c r="BK140" s="233">
        <f>ROUND(I140*H140,2)</f>
        <v>0</v>
      </c>
      <c r="BL140" s="17" t="s">
        <v>144</v>
      </c>
      <c r="BM140" s="232" t="s">
        <v>156</v>
      </c>
    </row>
    <row r="141" s="13" customFormat="1">
      <c r="A141" s="13"/>
      <c r="B141" s="234"/>
      <c r="C141" s="235"/>
      <c r="D141" s="236" t="s">
        <v>146</v>
      </c>
      <c r="E141" s="237" t="s">
        <v>1</v>
      </c>
      <c r="F141" s="238" t="s">
        <v>147</v>
      </c>
      <c r="G141" s="235"/>
      <c r="H141" s="237" t="s">
        <v>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146</v>
      </c>
      <c r="AU141" s="244" t="s">
        <v>89</v>
      </c>
      <c r="AV141" s="13" t="s">
        <v>87</v>
      </c>
      <c r="AW141" s="13" t="s">
        <v>36</v>
      </c>
      <c r="AX141" s="13" t="s">
        <v>79</v>
      </c>
      <c r="AY141" s="244" t="s">
        <v>138</v>
      </c>
    </row>
    <row r="142" s="14" customFormat="1">
      <c r="A142" s="14"/>
      <c r="B142" s="245"/>
      <c r="C142" s="246"/>
      <c r="D142" s="236" t="s">
        <v>146</v>
      </c>
      <c r="E142" s="247" t="s">
        <v>1</v>
      </c>
      <c r="F142" s="248" t="s">
        <v>157</v>
      </c>
      <c r="G142" s="246"/>
      <c r="H142" s="249">
        <v>2.1120000000000001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146</v>
      </c>
      <c r="AU142" s="255" t="s">
        <v>89</v>
      </c>
      <c r="AV142" s="14" t="s">
        <v>89</v>
      </c>
      <c r="AW142" s="14" t="s">
        <v>36</v>
      </c>
      <c r="AX142" s="14" t="s">
        <v>87</v>
      </c>
      <c r="AY142" s="255" t="s">
        <v>138</v>
      </c>
    </row>
    <row r="143" s="2" customFormat="1" ht="16.5" customHeight="1">
      <c r="A143" s="39"/>
      <c r="B143" s="40"/>
      <c r="C143" s="256" t="s">
        <v>144</v>
      </c>
      <c r="D143" s="256" t="s">
        <v>158</v>
      </c>
      <c r="E143" s="257" t="s">
        <v>159</v>
      </c>
      <c r="F143" s="258" t="s">
        <v>160</v>
      </c>
      <c r="G143" s="259" t="s">
        <v>161</v>
      </c>
      <c r="H143" s="260">
        <v>8.4480000000000004</v>
      </c>
      <c r="I143" s="261"/>
      <c r="J143" s="262">
        <f>ROUND(I143*H143,2)</f>
        <v>0</v>
      </c>
      <c r="K143" s="263"/>
      <c r="L143" s="264"/>
      <c r="M143" s="265" t="s">
        <v>1</v>
      </c>
      <c r="N143" s="266" t="s">
        <v>44</v>
      </c>
      <c r="O143" s="92"/>
      <c r="P143" s="230">
        <f>O143*H143</f>
        <v>0</v>
      </c>
      <c r="Q143" s="230">
        <v>1</v>
      </c>
      <c r="R143" s="230">
        <f>Q143*H143</f>
        <v>8.4480000000000004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162</v>
      </c>
      <c r="AT143" s="232" t="s">
        <v>158</v>
      </c>
      <c r="AU143" s="232" t="s">
        <v>89</v>
      </c>
      <c r="AY143" s="17" t="s">
        <v>138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87</v>
      </c>
      <c r="BK143" s="233">
        <f>ROUND(I143*H143,2)</f>
        <v>0</v>
      </c>
      <c r="BL143" s="17" t="s">
        <v>144</v>
      </c>
      <c r="BM143" s="232" t="s">
        <v>163</v>
      </c>
    </row>
    <row r="144" s="14" customFormat="1">
      <c r="A144" s="14"/>
      <c r="B144" s="245"/>
      <c r="C144" s="246"/>
      <c r="D144" s="236" t="s">
        <v>146</v>
      </c>
      <c r="E144" s="247" t="s">
        <v>1</v>
      </c>
      <c r="F144" s="248" t="s">
        <v>164</v>
      </c>
      <c r="G144" s="246"/>
      <c r="H144" s="249">
        <v>4.2240000000000002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146</v>
      </c>
      <c r="AU144" s="255" t="s">
        <v>89</v>
      </c>
      <c r="AV144" s="14" t="s">
        <v>89</v>
      </c>
      <c r="AW144" s="14" t="s">
        <v>36</v>
      </c>
      <c r="AX144" s="14" t="s">
        <v>87</v>
      </c>
      <c r="AY144" s="255" t="s">
        <v>138</v>
      </c>
    </row>
    <row r="145" s="14" customFormat="1">
      <c r="A145" s="14"/>
      <c r="B145" s="245"/>
      <c r="C145" s="246"/>
      <c r="D145" s="236" t="s">
        <v>146</v>
      </c>
      <c r="E145" s="246"/>
      <c r="F145" s="248" t="s">
        <v>165</v>
      </c>
      <c r="G145" s="246"/>
      <c r="H145" s="249">
        <v>8.4480000000000004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146</v>
      </c>
      <c r="AU145" s="255" t="s">
        <v>89</v>
      </c>
      <c r="AV145" s="14" t="s">
        <v>89</v>
      </c>
      <c r="AW145" s="14" t="s">
        <v>4</v>
      </c>
      <c r="AX145" s="14" t="s">
        <v>87</v>
      </c>
      <c r="AY145" s="255" t="s">
        <v>138</v>
      </c>
    </row>
    <row r="146" s="12" customFormat="1" ht="22.8" customHeight="1">
      <c r="A146" s="12"/>
      <c r="B146" s="204"/>
      <c r="C146" s="205"/>
      <c r="D146" s="206" t="s">
        <v>78</v>
      </c>
      <c r="E146" s="218" t="s">
        <v>153</v>
      </c>
      <c r="F146" s="218" t="s">
        <v>166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SUM(P147:P164)</f>
        <v>0</v>
      </c>
      <c r="Q146" s="212"/>
      <c r="R146" s="213">
        <f>SUM(R147:R164)</f>
        <v>0.88474662000000004</v>
      </c>
      <c r="S146" s="212"/>
      <c r="T146" s="214">
        <f>SUM(T147:T164)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87</v>
      </c>
      <c r="AT146" s="216" t="s">
        <v>78</v>
      </c>
      <c r="AU146" s="216" t="s">
        <v>87</v>
      </c>
      <c r="AY146" s="215" t="s">
        <v>138</v>
      </c>
      <c r="BK146" s="217">
        <f>SUM(BK147:BK164)</f>
        <v>0</v>
      </c>
    </row>
    <row r="147" s="2" customFormat="1" ht="16.5" customHeight="1">
      <c r="A147" s="39"/>
      <c r="B147" s="40"/>
      <c r="C147" s="220" t="s">
        <v>167</v>
      </c>
      <c r="D147" s="220" t="s">
        <v>140</v>
      </c>
      <c r="E147" s="221" t="s">
        <v>168</v>
      </c>
      <c r="F147" s="222" t="s">
        <v>169</v>
      </c>
      <c r="G147" s="223" t="s">
        <v>170</v>
      </c>
      <c r="H147" s="224">
        <v>52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44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144</v>
      </c>
      <c r="AT147" s="232" t="s">
        <v>140</v>
      </c>
      <c r="AU147" s="232" t="s">
        <v>89</v>
      </c>
      <c r="AY147" s="17" t="s">
        <v>138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87</v>
      </c>
      <c r="BK147" s="233">
        <f>ROUND(I147*H147,2)</f>
        <v>0</v>
      </c>
      <c r="BL147" s="17" t="s">
        <v>144</v>
      </c>
      <c r="BM147" s="232" t="s">
        <v>171</v>
      </c>
    </row>
    <row r="148" s="13" customFormat="1">
      <c r="A148" s="13"/>
      <c r="B148" s="234"/>
      <c r="C148" s="235"/>
      <c r="D148" s="236" t="s">
        <v>146</v>
      </c>
      <c r="E148" s="237" t="s">
        <v>1</v>
      </c>
      <c r="F148" s="238" t="s">
        <v>172</v>
      </c>
      <c r="G148" s="235"/>
      <c r="H148" s="237" t="s">
        <v>1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146</v>
      </c>
      <c r="AU148" s="244" t="s">
        <v>89</v>
      </c>
      <c r="AV148" s="13" t="s">
        <v>87</v>
      </c>
      <c r="AW148" s="13" t="s">
        <v>36</v>
      </c>
      <c r="AX148" s="13" t="s">
        <v>79</v>
      </c>
      <c r="AY148" s="244" t="s">
        <v>138</v>
      </c>
    </row>
    <row r="149" s="14" customFormat="1">
      <c r="A149" s="14"/>
      <c r="B149" s="245"/>
      <c r="C149" s="246"/>
      <c r="D149" s="236" t="s">
        <v>146</v>
      </c>
      <c r="E149" s="247" t="s">
        <v>1</v>
      </c>
      <c r="F149" s="248" t="s">
        <v>173</v>
      </c>
      <c r="G149" s="246"/>
      <c r="H149" s="249">
        <v>52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146</v>
      </c>
      <c r="AU149" s="255" t="s">
        <v>89</v>
      </c>
      <c r="AV149" s="14" t="s">
        <v>89</v>
      </c>
      <c r="AW149" s="14" t="s">
        <v>36</v>
      </c>
      <c r="AX149" s="14" t="s">
        <v>87</v>
      </c>
      <c r="AY149" s="255" t="s">
        <v>138</v>
      </c>
    </row>
    <row r="150" s="2" customFormat="1" ht="21.75" customHeight="1">
      <c r="A150" s="39"/>
      <c r="B150" s="40"/>
      <c r="C150" s="220" t="s">
        <v>174</v>
      </c>
      <c r="D150" s="220" t="s">
        <v>140</v>
      </c>
      <c r="E150" s="221" t="s">
        <v>175</v>
      </c>
      <c r="F150" s="222" t="s">
        <v>176</v>
      </c>
      <c r="G150" s="223" t="s">
        <v>177</v>
      </c>
      <c r="H150" s="224">
        <v>1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44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178</v>
      </c>
      <c r="AT150" s="232" t="s">
        <v>140</v>
      </c>
      <c r="AU150" s="232" t="s">
        <v>89</v>
      </c>
      <c r="AY150" s="17" t="s">
        <v>138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87</v>
      </c>
      <c r="BK150" s="233">
        <f>ROUND(I150*H150,2)</f>
        <v>0</v>
      </c>
      <c r="BL150" s="17" t="s">
        <v>178</v>
      </c>
      <c r="BM150" s="232" t="s">
        <v>179</v>
      </c>
    </row>
    <row r="151" s="13" customFormat="1">
      <c r="A151" s="13"/>
      <c r="B151" s="234"/>
      <c r="C151" s="235"/>
      <c r="D151" s="236" t="s">
        <v>146</v>
      </c>
      <c r="E151" s="237" t="s">
        <v>1</v>
      </c>
      <c r="F151" s="238" t="s">
        <v>180</v>
      </c>
      <c r="G151" s="235"/>
      <c r="H151" s="237" t="s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146</v>
      </c>
      <c r="AU151" s="244" t="s">
        <v>89</v>
      </c>
      <c r="AV151" s="13" t="s">
        <v>87</v>
      </c>
      <c r="AW151" s="13" t="s">
        <v>36</v>
      </c>
      <c r="AX151" s="13" t="s">
        <v>79</v>
      </c>
      <c r="AY151" s="244" t="s">
        <v>138</v>
      </c>
    </row>
    <row r="152" s="14" customFormat="1">
      <c r="A152" s="14"/>
      <c r="B152" s="245"/>
      <c r="C152" s="246"/>
      <c r="D152" s="236" t="s">
        <v>146</v>
      </c>
      <c r="E152" s="247" t="s">
        <v>1</v>
      </c>
      <c r="F152" s="248" t="s">
        <v>87</v>
      </c>
      <c r="G152" s="246"/>
      <c r="H152" s="249">
        <v>1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146</v>
      </c>
      <c r="AU152" s="255" t="s">
        <v>89</v>
      </c>
      <c r="AV152" s="14" t="s">
        <v>89</v>
      </c>
      <c r="AW152" s="14" t="s">
        <v>36</v>
      </c>
      <c r="AX152" s="14" t="s">
        <v>87</v>
      </c>
      <c r="AY152" s="255" t="s">
        <v>138</v>
      </c>
    </row>
    <row r="153" s="2" customFormat="1" ht="33" customHeight="1">
      <c r="A153" s="39"/>
      <c r="B153" s="40"/>
      <c r="C153" s="220" t="s">
        <v>181</v>
      </c>
      <c r="D153" s="220" t="s">
        <v>140</v>
      </c>
      <c r="E153" s="221" t="s">
        <v>182</v>
      </c>
      <c r="F153" s="222" t="s">
        <v>183</v>
      </c>
      <c r="G153" s="223" t="s">
        <v>143</v>
      </c>
      <c r="H153" s="224">
        <v>0.070999999999999994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44</v>
      </c>
      <c r="O153" s="92"/>
      <c r="P153" s="230">
        <f>O153*H153</f>
        <v>0</v>
      </c>
      <c r="Q153" s="230">
        <v>2.5143</v>
      </c>
      <c r="R153" s="230">
        <f>Q153*H153</f>
        <v>0.17851529999999999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144</v>
      </c>
      <c r="AT153" s="232" t="s">
        <v>140</v>
      </c>
      <c r="AU153" s="232" t="s">
        <v>89</v>
      </c>
      <c r="AY153" s="17" t="s">
        <v>138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87</v>
      </c>
      <c r="BK153" s="233">
        <f>ROUND(I153*H153,2)</f>
        <v>0</v>
      </c>
      <c r="BL153" s="17" t="s">
        <v>144</v>
      </c>
      <c r="BM153" s="232" t="s">
        <v>184</v>
      </c>
    </row>
    <row r="154" s="13" customFormat="1">
      <c r="A154" s="13"/>
      <c r="B154" s="234"/>
      <c r="C154" s="235"/>
      <c r="D154" s="236" t="s">
        <v>146</v>
      </c>
      <c r="E154" s="237" t="s">
        <v>1</v>
      </c>
      <c r="F154" s="238" t="s">
        <v>185</v>
      </c>
      <c r="G154" s="235"/>
      <c r="H154" s="237" t="s">
        <v>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146</v>
      </c>
      <c r="AU154" s="244" t="s">
        <v>89</v>
      </c>
      <c r="AV154" s="13" t="s">
        <v>87</v>
      </c>
      <c r="AW154" s="13" t="s">
        <v>36</v>
      </c>
      <c r="AX154" s="13" t="s">
        <v>79</v>
      </c>
      <c r="AY154" s="244" t="s">
        <v>138</v>
      </c>
    </row>
    <row r="155" s="14" customFormat="1">
      <c r="A155" s="14"/>
      <c r="B155" s="245"/>
      <c r="C155" s="246"/>
      <c r="D155" s="236" t="s">
        <v>146</v>
      </c>
      <c r="E155" s="247" t="s">
        <v>1</v>
      </c>
      <c r="F155" s="248" t="s">
        <v>186</v>
      </c>
      <c r="G155" s="246"/>
      <c r="H155" s="249">
        <v>0.070999999999999994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146</v>
      </c>
      <c r="AU155" s="255" t="s">
        <v>89</v>
      </c>
      <c r="AV155" s="14" t="s">
        <v>89</v>
      </c>
      <c r="AW155" s="14" t="s">
        <v>36</v>
      </c>
      <c r="AX155" s="14" t="s">
        <v>87</v>
      </c>
      <c r="AY155" s="255" t="s">
        <v>138</v>
      </c>
    </row>
    <row r="156" s="2" customFormat="1" ht="33" customHeight="1">
      <c r="A156" s="39"/>
      <c r="B156" s="40"/>
      <c r="C156" s="220" t="s">
        <v>162</v>
      </c>
      <c r="D156" s="220" t="s">
        <v>140</v>
      </c>
      <c r="E156" s="221" t="s">
        <v>187</v>
      </c>
      <c r="F156" s="222" t="s">
        <v>188</v>
      </c>
      <c r="G156" s="223" t="s">
        <v>143</v>
      </c>
      <c r="H156" s="224">
        <v>0.27600000000000002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44</v>
      </c>
      <c r="O156" s="92"/>
      <c r="P156" s="230">
        <f>O156*H156</f>
        <v>0</v>
      </c>
      <c r="Q156" s="230">
        <v>2.5297900000000002</v>
      </c>
      <c r="R156" s="230">
        <f>Q156*H156</f>
        <v>0.6982220400000001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144</v>
      </c>
      <c r="AT156" s="232" t="s">
        <v>140</v>
      </c>
      <c r="AU156" s="232" t="s">
        <v>89</v>
      </c>
      <c r="AY156" s="17" t="s">
        <v>138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87</v>
      </c>
      <c r="BK156" s="233">
        <f>ROUND(I156*H156,2)</f>
        <v>0</v>
      </c>
      <c r="BL156" s="17" t="s">
        <v>144</v>
      </c>
      <c r="BM156" s="232" t="s">
        <v>189</v>
      </c>
    </row>
    <row r="157" s="13" customFormat="1">
      <c r="A157" s="13"/>
      <c r="B157" s="234"/>
      <c r="C157" s="235"/>
      <c r="D157" s="236" t="s">
        <v>146</v>
      </c>
      <c r="E157" s="237" t="s">
        <v>1</v>
      </c>
      <c r="F157" s="238" t="s">
        <v>190</v>
      </c>
      <c r="G157" s="235"/>
      <c r="H157" s="237" t="s">
        <v>1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146</v>
      </c>
      <c r="AU157" s="244" t="s">
        <v>89</v>
      </c>
      <c r="AV157" s="13" t="s">
        <v>87</v>
      </c>
      <c r="AW157" s="13" t="s">
        <v>36</v>
      </c>
      <c r="AX157" s="13" t="s">
        <v>79</v>
      </c>
      <c r="AY157" s="244" t="s">
        <v>138</v>
      </c>
    </row>
    <row r="158" s="14" customFormat="1">
      <c r="A158" s="14"/>
      <c r="B158" s="245"/>
      <c r="C158" s="246"/>
      <c r="D158" s="236" t="s">
        <v>146</v>
      </c>
      <c r="E158" s="247" t="s">
        <v>1</v>
      </c>
      <c r="F158" s="248" t="s">
        <v>191</v>
      </c>
      <c r="G158" s="246"/>
      <c r="H158" s="249">
        <v>0.27600000000000002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146</v>
      </c>
      <c r="AU158" s="255" t="s">
        <v>89</v>
      </c>
      <c r="AV158" s="14" t="s">
        <v>89</v>
      </c>
      <c r="AW158" s="14" t="s">
        <v>36</v>
      </c>
      <c r="AX158" s="14" t="s">
        <v>87</v>
      </c>
      <c r="AY158" s="255" t="s">
        <v>138</v>
      </c>
    </row>
    <row r="159" s="2" customFormat="1" ht="33" customHeight="1">
      <c r="A159" s="39"/>
      <c r="B159" s="40"/>
      <c r="C159" s="220" t="s">
        <v>192</v>
      </c>
      <c r="D159" s="220" t="s">
        <v>140</v>
      </c>
      <c r="E159" s="221" t="s">
        <v>193</v>
      </c>
      <c r="F159" s="222" t="s">
        <v>194</v>
      </c>
      <c r="G159" s="223" t="s">
        <v>195</v>
      </c>
      <c r="H159" s="224">
        <v>4.944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44</v>
      </c>
      <c r="O159" s="92"/>
      <c r="P159" s="230">
        <f>O159*H159</f>
        <v>0</v>
      </c>
      <c r="Q159" s="230">
        <v>0.0016199999999999999</v>
      </c>
      <c r="R159" s="230">
        <f>Q159*H159</f>
        <v>0.0080092799999999988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144</v>
      </c>
      <c r="AT159" s="232" t="s">
        <v>140</v>
      </c>
      <c r="AU159" s="232" t="s">
        <v>89</v>
      </c>
      <c r="AY159" s="17" t="s">
        <v>138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87</v>
      </c>
      <c r="BK159" s="233">
        <f>ROUND(I159*H159,2)</f>
        <v>0</v>
      </c>
      <c r="BL159" s="17" t="s">
        <v>144</v>
      </c>
      <c r="BM159" s="232" t="s">
        <v>196</v>
      </c>
    </row>
    <row r="160" s="13" customFormat="1">
      <c r="A160" s="13"/>
      <c r="B160" s="234"/>
      <c r="C160" s="235"/>
      <c r="D160" s="236" t="s">
        <v>146</v>
      </c>
      <c r="E160" s="237" t="s">
        <v>1</v>
      </c>
      <c r="F160" s="238" t="s">
        <v>190</v>
      </c>
      <c r="G160" s="235"/>
      <c r="H160" s="237" t="s">
        <v>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146</v>
      </c>
      <c r="AU160" s="244" t="s">
        <v>89</v>
      </c>
      <c r="AV160" s="13" t="s">
        <v>87</v>
      </c>
      <c r="AW160" s="13" t="s">
        <v>36</v>
      </c>
      <c r="AX160" s="13" t="s">
        <v>79</v>
      </c>
      <c r="AY160" s="244" t="s">
        <v>138</v>
      </c>
    </row>
    <row r="161" s="14" customFormat="1">
      <c r="A161" s="14"/>
      <c r="B161" s="245"/>
      <c r="C161" s="246"/>
      <c r="D161" s="236" t="s">
        <v>146</v>
      </c>
      <c r="E161" s="247" t="s">
        <v>1</v>
      </c>
      <c r="F161" s="248" t="s">
        <v>197</v>
      </c>
      <c r="G161" s="246"/>
      <c r="H161" s="249">
        <v>4.944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146</v>
      </c>
      <c r="AU161" s="255" t="s">
        <v>89</v>
      </c>
      <c r="AV161" s="14" t="s">
        <v>89</v>
      </c>
      <c r="AW161" s="14" t="s">
        <v>36</v>
      </c>
      <c r="AX161" s="14" t="s">
        <v>87</v>
      </c>
      <c r="AY161" s="255" t="s">
        <v>138</v>
      </c>
    </row>
    <row r="162" s="2" customFormat="1" ht="33" customHeight="1">
      <c r="A162" s="39"/>
      <c r="B162" s="40"/>
      <c r="C162" s="220" t="s">
        <v>198</v>
      </c>
      <c r="D162" s="220" t="s">
        <v>140</v>
      </c>
      <c r="E162" s="221" t="s">
        <v>199</v>
      </c>
      <c r="F162" s="222" t="s">
        <v>200</v>
      </c>
      <c r="G162" s="223" t="s">
        <v>195</v>
      </c>
      <c r="H162" s="224">
        <v>4.944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44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144</v>
      </c>
      <c r="AT162" s="232" t="s">
        <v>140</v>
      </c>
      <c r="AU162" s="232" t="s">
        <v>89</v>
      </c>
      <c r="AY162" s="17" t="s">
        <v>138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87</v>
      </c>
      <c r="BK162" s="233">
        <f>ROUND(I162*H162,2)</f>
        <v>0</v>
      </c>
      <c r="BL162" s="17" t="s">
        <v>144</v>
      </c>
      <c r="BM162" s="232" t="s">
        <v>201</v>
      </c>
    </row>
    <row r="163" s="13" customFormat="1">
      <c r="A163" s="13"/>
      <c r="B163" s="234"/>
      <c r="C163" s="235"/>
      <c r="D163" s="236" t="s">
        <v>146</v>
      </c>
      <c r="E163" s="237" t="s">
        <v>1</v>
      </c>
      <c r="F163" s="238" t="s">
        <v>190</v>
      </c>
      <c r="G163" s="235"/>
      <c r="H163" s="237" t="s">
        <v>1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146</v>
      </c>
      <c r="AU163" s="244" t="s">
        <v>89</v>
      </c>
      <c r="AV163" s="13" t="s">
        <v>87</v>
      </c>
      <c r="AW163" s="13" t="s">
        <v>36</v>
      </c>
      <c r="AX163" s="13" t="s">
        <v>79</v>
      </c>
      <c r="AY163" s="244" t="s">
        <v>138</v>
      </c>
    </row>
    <row r="164" s="14" customFormat="1">
      <c r="A164" s="14"/>
      <c r="B164" s="245"/>
      <c r="C164" s="246"/>
      <c r="D164" s="236" t="s">
        <v>146</v>
      </c>
      <c r="E164" s="247" t="s">
        <v>1</v>
      </c>
      <c r="F164" s="248" t="s">
        <v>197</v>
      </c>
      <c r="G164" s="246"/>
      <c r="H164" s="249">
        <v>4.944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146</v>
      </c>
      <c r="AU164" s="255" t="s">
        <v>89</v>
      </c>
      <c r="AV164" s="14" t="s">
        <v>89</v>
      </c>
      <c r="AW164" s="14" t="s">
        <v>36</v>
      </c>
      <c r="AX164" s="14" t="s">
        <v>87</v>
      </c>
      <c r="AY164" s="255" t="s">
        <v>138</v>
      </c>
    </row>
    <row r="165" s="12" customFormat="1" ht="22.8" customHeight="1">
      <c r="A165" s="12"/>
      <c r="B165" s="204"/>
      <c r="C165" s="205"/>
      <c r="D165" s="206" t="s">
        <v>78</v>
      </c>
      <c r="E165" s="218" t="s">
        <v>144</v>
      </c>
      <c r="F165" s="218" t="s">
        <v>202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SUM(P166:P168)</f>
        <v>0</v>
      </c>
      <c r="Q165" s="212"/>
      <c r="R165" s="213">
        <f>SUM(R166:R168)</f>
        <v>0</v>
      </c>
      <c r="S165" s="212"/>
      <c r="T165" s="214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87</v>
      </c>
      <c r="AT165" s="216" t="s">
        <v>78</v>
      </c>
      <c r="AU165" s="216" t="s">
        <v>87</v>
      </c>
      <c r="AY165" s="215" t="s">
        <v>138</v>
      </c>
      <c r="BK165" s="217">
        <f>SUM(BK166:BK168)</f>
        <v>0</v>
      </c>
    </row>
    <row r="166" s="2" customFormat="1" ht="24.15" customHeight="1">
      <c r="A166" s="39"/>
      <c r="B166" s="40"/>
      <c r="C166" s="220" t="s">
        <v>203</v>
      </c>
      <c r="D166" s="220" t="s">
        <v>140</v>
      </c>
      <c r="E166" s="221" t="s">
        <v>204</v>
      </c>
      <c r="F166" s="222" t="s">
        <v>205</v>
      </c>
      <c r="G166" s="223" t="s">
        <v>143</v>
      </c>
      <c r="H166" s="224">
        <v>0.59199999999999997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44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144</v>
      </c>
      <c r="AT166" s="232" t="s">
        <v>140</v>
      </c>
      <c r="AU166" s="232" t="s">
        <v>89</v>
      </c>
      <c r="AY166" s="17" t="s">
        <v>138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87</v>
      </c>
      <c r="BK166" s="233">
        <f>ROUND(I166*H166,2)</f>
        <v>0</v>
      </c>
      <c r="BL166" s="17" t="s">
        <v>144</v>
      </c>
      <c r="BM166" s="232" t="s">
        <v>206</v>
      </c>
    </row>
    <row r="167" s="13" customFormat="1">
      <c r="A167" s="13"/>
      <c r="B167" s="234"/>
      <c r="C167" s="235"/>
      <c r="D167" s="236" t="s">
        <v>146</v>
      </c>
      <c r="E167" s="237" t="s">
        <v>1</v>
      </c>
      <c r="F167" s="238" t="s">
        <v>147</v>
      </c>
      <c r="G167" s="235"/>
      <c r="H167" s="237" t="s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146</v>
      </c>
      <c r="AU167" s="244" t="s">
        <v>89</v>
      </c>
      <c r="AV167" s="13" t="s">
        <v>87</v>
      </c>
      <c r="AW167" s="13" t="s">
        <v>36</v>
      </c>
      <c r="AX167" s="13" t="s">
        <v>79</v>
      </c>
      <c r="AY167" s="244" t="s">
        <v>138</v>
      </c>
    </row>
    <row r="168" s="14" customFormat="1">
      <c r="A168" s="14"/>
      <c r="B168" s="245"/>
      <c r="C168" s="246"/>
      <c r="D168" s="236" t="s">
        <v>146</v>
      </c>
      <c r="E168" s="247" t="s">
        <v>1</v>
      </c>
      <c r="F168" s="248" t="s">
        <v>207</v>
      </c>
      <c r="G168" s="246"/>
      <c r="H168" s="249">
        <v>0.59199999999999997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146</v>
      </c>
      <c r="AU168" s="255" t="s">
        <v>89</v>
      </c>
      <c r="AV168" s="14" t="s">
        <v>89</v>
      </c>
      <c r="AW168" s="14" t="s">
        <v>36</v>
      </c>
      <c r="AX168" s="14" t="s">
        <v>87</v>
      </c>
      <c r="AY168" s="255" t="s">
        <v>138</v>
      </c>
    </row>
    <row r="169" s="12" customFormat="1" ht="22.8" customHeight="1">
      <c r="A169" s="12"/>
      <c r="B169" s="204"/>
      <c r="C169" s="205"/>
      <c r="D169" s="206" t="s">
        <v>78</v>
      </c>
      <c r="E169" s="218" t="s">
        <v>162</v>
      </c>
      <c r="F169" s="218" t="s">
        <v>208</v>
      </c>
      <c r="G169" s="205"/>
      <c r="H169" s="205"/>
      <c r="I169" s="208"/>
      <c r="J169" s="219">
        <f>BK169</f>
        <v>0</v>
      </c>
      <c r="K169" s="205"/>
      <c r="L169" s="210"/>
      <c r="M169" s="211"/>
      <c r="N169" s="212"/>
      <c r="O169" s="212"/>
      <c r="P169" s="213">
        <f>SUM(P170:P202)</f>
        <v>0</v>
      </c>
      <c r="Q169" s="212"/>
      <c r="R169" s="213">
        <f>SUM(R170:R202)</f>
        <v>0.20650545000000001</v>
      </c>
      <c r="S169" s="212"/>
      <c r="T169" s="214">
        <f>SUM(T170:T202)</f>
        <v>0.32444000000000001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5" t="s">
        <v>87</v>
      </c>
      <c r="AT169" s="216" t="s">
        <v>78</v>
      </c>
      <c r="AU169" s="216" t="s">
        <v>87</v>
      </c>
      <c r="AY169" s="215" t="s">
        <v>138</v>
      </c>
      <c r="BK169" s="217">
        <f>SUM(BK170:BK202)</f>
        <v>0</v>
      </c>
    </row>
    <row r="170" s="2" customFormat="1" ht="24.15" customHeight="1">
      <c r="A170" s="39"/>
      <c r="B170" s="40"/>
      <c r="C170" s="220" t="s">
        <v>8</v>
      </c>
      <c r="D170" s="220" t="s">
        <v>140</v>
      </c>
      <c r="E170" s="221" t="s">
        <v>209</v>
      </c>
      <c r="F170" s="222" t="s">
        <v>210</v>
      </c>
      <c r="G170" s="223" t="s">
        <v>170</v>
      </c>
      <c r="H170" s="224">
        <v>4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44</v>
      </c>
      <c r="O170" s="92"/>
      <c r="P170" s="230">
        <f>O170*H170</f>
        <v>0</v>
      </c>
      <c r="Q170" s="230">
        <v>1.0000000000000001E-05</v>
      </c>
      <c r="R170" s="230">
        <f>Q170*H170</f>
        <v>4.0000000000000003E-05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144</v>
      </c>
      <c r="AT170" s="232" t="s">
        <v>140</v>
      </c>
      <c r="AU170" s="232" t="s">
        <v>89</v>
      </c>
      <c r="AY170" s="17" t="s">
        <v>138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87</v>
      </c>
      <c r="BK170" s="233">
        <f>ROUND(I170*H170,2)</f>
        <v>0</v>
      </c>
      <c r="BL170" s="17" t="s">
        <v>144</v>
      </c>
      <c r="BM170" s="232" t="s">
        <v>211</v>
      </c>
    </row>
    <row r="171" s="14" customFormat="1">
      <c r="A171" s="14"/>
      <c r="B171" s="245"/>
      <c r="C171" s="246"/>
      <c r="D171" s="236" t="s">
        <v>146</v>
      </c>
      <c r="E171" s="247" t="s">
        <v>1</v>
      </c>
      <c r="F171" s="248" t="s">
        <v>144</v>
      </c>
      <c r="G171" s="246"/>
      <c r="H171" s="249">
        <v>4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146</v>
      </c>
      <c r="AU171" s="255" t="s">
        <v>89</v>
      </c>
      <c r="AV171" s="14" t="s">
        <v>89</v>
      </c>
      <c r="AW171" s="14" t="s">
        <v>36</v>
      </c>
      <c r="AX171" s="14" t="s">
        <v>87</v>
      </c>
      <c r="AY171" s="255" t="s">
        <v>138</v>
      </c>
    </row>
    <row r="172" s="2" customFormat="1" ht="24.15" customHeight="1">
      <c r="A172" s="39"/>
      <c r="B172" s="40"/>
      <c r="C172" s="256" t="s">
        <v>212</v>
      </c>
      <c r="D172" s="256" t="s">
        <v>158</v>
      </c>
      <c r="E172" s="257" t="s">
        <v>213</v>
      </c>
      <c r="F172" s="258" t="s">
        <v>214</v>
      </c>
      <c r="G172" s="259" t="s">
        <v>170</v>
      </c>
      <c r="H172" s="260">
        <v>4.1200000000000001</v>
      </c>
      <c r="I172" s="261"/>
      <c r="J172" s="262">
        <f>ROUND(I172*H172,2)</f>
        <v>0</v>
      </c>
      <c r="K172" s="263"/>
      <c r="L172" s="264"/>
      <c r="M172" s="265" t="s">
        <v>1</v>
      </c>
      <c r="N172" s="266" t="s">
        <v>44</v>
      </c>
      <c r="O172" s="92"/>
      <c r="P172" s="230">
        <f>O172*H172</f>
        <v>0</v>
      </c>
      <c r="Q172" s="230">
        <v>0.0042599999999999999</v>
      </c>
      <c r="R172" s="230">
        <f>Q172*H172</f>
        <v>0.017551199999999999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162</v>
      </c>
      <c r="AT172" s="232" t="s">
        <v>158</v>
      </c>
      <c r="AU172" s="232" t="s">
        <v>89</v>
      </c>
      <c r="AY172" s="17" t="s">
        <v>138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87</v>
      </c>
      <c r="BK172" s="233">
        <f>ROUND(I172*H172,2)</f>
        <v>0</v>
      </c>
      <c r="BL172" s="17" t="s">
        <v>144</v>
      </c>
      <c r="BM172" s="232" t="s">
        <v>215</v>
      </c>
    </row>
    <row r="173" s="14" customFormat="1">
      <c r="A173" s="14"/>
      <c r="B173" s="245"/>
      <c r="C173" s="246"/>
      <c r="D173" s="236" t="s">
        <v>146</v>
      </c>
      <c r="E173" s="247" t="s">
        <v>1</v>
      </c>
      <c r="F173" s="248" t="s">
        <v>144</v>
      </c>
      <c r="G173" s="246"/>
      <c r="H173" s="249">
        <v>4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146</v>
      </c>
      <c r="AU173" s="255" t="s">
        <v>89</v>
      </c>
      <c r="AV173" s="14" t="s">
        <v>89</v>
      </c>
      <c r="AW173" s="14" t="s">
        <v>36</v>
      </c>
      <c r="AX173" s="14" t="s">
        <v>87</v>
      </c>
      <c r="AY173" s="255" t="s">
        <v>138</v>
      </c>
    </row>
    <row r="174" s="14" customFormat="1">
      <c r="A174" s="14"/>
      <c r="B174" s="245"/>
      <c r="C174" s="246"/>
      <c r="D174" s="236" t="s">
        <v>146</v>
      </c>
      <c r="E174" s="246"/>
      <c r="F174" s="248" t="s">
        <v>216</v>
      </c>
      <c r="G174" s="246"/>
      <c r="H174" s="249">
        <v>4.1200000000000001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146</v>
      </c>
      <c r="AU174" s="255" t="s">
        <v>89</v>
      </c>
      <c r="AV174" s="14" t="s">
        <v>89</v>
      </c>
      <c r="AW174" s="14" t="s">
        <v>4</v>
      </c>
      <c r="AX174" s="14" t="s">
        <v>87</v>
      </c>
      <c r="AY174" s="255" t="s">
        <v>138</v>
      </c>
    </row>
    <row r="175" s="2" customFormat="1" ht="33" customHeight="1">
      <c r="A175" s="39"/>
      <c r="B175" s="40"/>
      <c r="C175" s="220" t="s">
        <v>217</v>
      </c>
      <c r="D175" s="220" t="s">
        <v>140</v>
      </c>
      <c r="E175" s="221" t="s">
        <v>218</v>
      </c>
      <c r="F175" s="222" t="s">
        <v>219</v>
      </c>
      <c r="G175" s="223" t="s">
        <v>220</v>
      </c>
      <c r="H175" s="224">
        <v>1</v>
      </c>
      <c r="I175" s="225"/>
      <c r="J175" s="226">
        <f>ROUND(I175*H175,2)</f>
        <v>0</v>
      </c>
      <c r="K175" s="227"/>
      <c r="L175" s="45"/>
      <c r="M175" s="228" t="s">
        <v>1</v>
      </c>
      <c r="N175" s="229" t="s">
        <v>44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144</v>
      </c>
      <c r="AT175" s="232" t="s">
        <v>140</v>
      </c>
      <c r="AU175" s="232" t="s">
        <v>89</v>
      </c>
      <c r="AY175" s="17" t="s">
        <v>138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87</v>
      </c>
      <c r="BK175" s="233">
        <f>ROUND(I175*H175,2)</f>
        <v>0</v>
      </c>
      <c r="BL175" s="17" t="s">
        <v>144</v>
      </c>
      <c r="BM175" s="232" t="s">
        <v>221</v>
      </c>
    </row>
    <row r="176" s="14" customFormat="1">
      <c r="A176" s="14"/>
      <c r="B176" s="245"/>
      <c r="C176" s="246"/>
      <c r="D176" s="236" t="s">
        <v>146</v>
      </c>
      <c r="E176" s="247" t="s">
        <v>1</v>
      </c>
      <c r="F176" s="248" t="s">
        <v>87</v>
      </c>
      <c r="G176" s="246"/>
      <c r="H176" s="249">
        <v>1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146</v>
      </c>
      <c r="AU176" s="255" t="s">
        <v>89</v>
      </c>
      <c r="AV176" s="14" t="s">
        <v>89</v>
      </c>
      <c r="AW176" s="14" t="s">
        <v>36</v>
      </c>
      <c r="AX176" s="14" t="s">
        <v>87</v>
      </c>
      <c r="AY176" s="255" t="s">
        <v>138</v>
      </c>
    </row>
    <row r="177" s="2" customFormat="1" ht="21.75" customHeight="1">
      <c r="A177" s="39"/>
      <c r="B177" s="40"/>
      <c r="C177" s="256" t="s">
        <v>222</v>
      </c>
      <c r="D177" s="256" t="s">
        <v>158</v>
      </c>
      <c r="E177" s="257" t="s">
        <v>223</v>
      </c>
      <c r="F177" s="258" t="s">
        <v>224</v>
      </c>
      <c r="G177" s="259" t="s">
        <v>220</v>
      </c>
      <c r="H177" s="260">
        <v>1</v>
      </c>
      <c r="I177" s="261"/>
      <c r="J177" s="262">
        <f>ROUND(I177*H177,2)</f>
        <v>0</v>
      </c>
      <c r="K177" s="263"/>
      <c r="L177" s="264"/>
      <c r="M177" s="265" t="s">
        <v>1</v>
      </c>
      <c r="N177" s="266" t="s">
        <v>44</v>
      </c>
      <c r="O177" s="92"/>
      <c r="P177" s="230">
        <f>O177*H177</f>
        <v>0</v>
      </c>
      <c r="Q177" s="230">
        <v>0.0016000000000000001</v>
      </c>
      <c r="R177" s="230">
        <f>Q177*H177</f>
        <v>0.0016000000000000001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162</v>
      </c>
      <c r="AT177" s="232" t="s">
        <v>158</v>
      </c>
      <c r="AU177" s="232" t="s">
        <v>89</v>
      </c>
      <c r="AY177" s="17" t="s">
        <v>138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87</v>
      </c>
      <c r="BK177" s="233">
        <f>ROUND(I177*H177,2)</f>
        <v>0</v>
      </c>
      <c r="BL177" s="17" t="s">
        <v>144</v>
      </c>
      <c r="BM177" s="232" t="s">
        <v>225</v>
      </c>
    </row>
    <row r="178" s="14" customFormat="1">
      <c r="A178" s="14"/>
      <c r="B178" s="245"/>
      <c r="C178" s="246"/>
      <c r="D178" s="236" t="s">
        <v>146</v>
      </c>
      <c r="E178" s="247" t="s">
        <v>1</v>
      </c>
      <c r="F178" s="248" t="s">
        <v>87</v>
      </c>
      <c r="G178" s="246"/>
      <c r="H178" s="249">
        <v>1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146</v>
      </c>
      <c r="AU178" s="255" t="s">
        <v>89</v>
      </c>
      <c r="AV178" s="14" t="s">
        <v>89</v>
      </c>
      <c r="AW178" s="14" t="s">
        <v>36</v>
      </c>
      <c r="AX178" s="14" t="s">
        <v>87</v>
      </c>
      <c r="AY178" s="255" t="s">
        <v>138</v>
      </c>
    </row>
    <row r="179" s="2" customFormat="1" ht="24.15" customHeight="1">
      <c r="A179" s="39"/>
      <c r="B179" s="40"/>
      <c r="C179" s="220" t="s">
        <v>226</v>
      </c>
      <c r="D179" s="220" t="s">
        <v>140</v>
      </c>
      <c r="E179" s="221" t="s">
        <v>227</v>
      </c>
      <c r="F179" s="222" t="s">
        <v>228</v>
      </c>
      <c r="G179" s="223" t="s">
        <v>220</v>
      </c>
      <c r="H179" s="224">
        <v>2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44</v>
      </c>
      <c r="O179" s="92"/>
      <c r="P179" s="230">
        <f>O179*H179</f>
        <v>0</v>
      </c>
      <c r="Q179" s="230">
        <v>0.00010000000000000001</v>
      </c>
      <c r="R179" s="230">
        <f>Q179*H179</f>
        <v>0.00020000000000000001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144</v>
      </c>
      <c r="AT179" s="232" t="s">
        <v>140</v>
      </c>
      <c r="AU179" s="232" t="s">
        <v>89</v>
      </c>
      <c r="AY179" s="17" t="s">
        <v>138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87</v>
      </c>
      <c r="BK179" s="233">
        <f>ROUND(I179*H179,2)</f>
        <v>0</v>
      </c>
      <c r="BL179" s="17" t="s">
        <v>144</v>
      </c>
      <c r="BM179" s="232" t="s">
        <v>229</v>
      </c>
    </row>
    <row r="180" s="13" customFormat="1">
      <c r="A180" s="13"/>
      <c r="B180" s="234"/>
      <c r="C180" s="235"/>
      <c r="D180" s="236" t="s">
        <v>146</v>
      </c>
      <c r="E180" s="237" t="s">
        <v>1</v>
      </c>
      <c r="F180" s="238" t="s">
        <v>230</v>
      </c>
      <c r="G180" s="235"/>
      <c r="H180" s="237" t="s">
        <v>1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146</v>
      </c>
      <c r="AU180" s="244" t="s">
        <v>89</v>
      </c>
      <c r="AV180" s="13" t="s">
        <v>87</v>
      </c>
      <c r="AW180" s="13" t="s">
        <v>36</v>
      </c>
      <c r="AX180" s="13" t="s">
        <v>79</v>
      </c>
      <c r="AY180" s="244" t="s">
        <v>138</v>
      </c>
    </row>
    <row r="181" s="14" customFormat="1">
      <c r="A181" s="14"/>
      <c r="B181" s="245"/>
      <c r="C181" s="246"/>
      <c r="D181" s="236" t="s">
        <v>146</v>
      </c>
      <c r="E181" s="247" t="s">
        <v>1</v>
      </c>
      <c r="F181" s="248" t="s">
        <v>89</v>
      </c>
      <c r="G181" s="246"/>
      <c r="H181" s="249">
        <v>2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146</v>
      </c>
      <c r="AU181" s="255" t="s">
        <v>89</v>
      </c>
      <c r="AV181" s="14" t="s">
        <v>89</v>
      </c>
      <c r="AW181" s="14" t="s">
        <v>36</v>
      </c>
      <c r="AX181" s="14" t="s">
        <v>87</v>
      </c>
      <c r="AY181" s="255" t="s">
        <v>138</v>
      </c>
    </row>
    <row r="182" s="2" customFormat="1" ht="16.5" customHeight="1">
      <c r="A182" s="39"/>
      <c r="B182" s="40"/>
      <c r="C182" s="256" t="s">
        <v>231</v>
      </c>
      <c r="D182" s="256" t="s">
        <v>158</v>
      </c>
      <c r="E182" s="257" t="s">
        <v>232</v>
      </c>
      <c r="F182" s="258" t="s">
        <v>233</v>
      </c>
      <c r="G182" s="259" t="s">
        <v>220</v>
      </c>
      <c r="H182" s="260">
        <v>2</v>
      </c>
      <c r="I182" s="261"/>
      <c r="J182" s="262">
        <f>ROUND(I182*H182,2)</f>
        <v>0</v>
      </c>
      <c r="K182" s="263"/>
      <c r="L182" s="264"/>
      <c r="M182" s="265" t="s">
        <v>1</v>
      </c>
      <c r="N182" s="266" t="s">
        <v>44</v>
      </c>
      <c r="O182" s="92"/>
      <c r="P182" s="230">
        <f>O182*H182</f>
        <v>0</v>
      </c>
      <c r="Q182" s="230">
        <v>0.00059999999999999995</v>
      </c>
      <c r="R182" s="230">
        <f>Q182*H182</f>
        <v>0.0011999999999999999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162</v>
      </c>
      <c r="AT182" s="232" t="s">
        <v>158</v>
      </c>
      <c r="AU182" s="232" t="s">
        <v>89</v>
      </c>
      <c r="AY182" s="17" t="s">
        <v>138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87</v>
      </c>
      <c r="BK182" s="233">
        <f>ROUND(I182*H182,2)</f>
        <v>0</v>
      </c>
      <c r="BL182" s="17" t="s">
        <v>144</v>
      </c>
      <c r="BM182" s="232" t="s">
        <v>234</v>
      </c>
    </row>
    <row r="183" s="13" customFormat="1">
      <c r="A183" s="13"/>
      <c r="B183" s="234"/>
      <c r="C183" s="235"/>
      <c r="D183" s="236" t="s">
        <v>146</v>
      </c>
      <c r="E183" s="237" t="s">
        <v>1</v>
      </c>
      <c r="F183" s="238" t="s">
        <v>230</v>
      </c>
      <c r="G183" s="235"/>
      <c r="H183" s="237" t="s">
        <v>1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146</v>
      </c>
      <c r="AU183" s="244" t="s">
        <v>89</v>
      </c>
      <c r="AV183" s="13" t="s">
        <v>87</v>
      </c>
      <c r="AW183" s="13" t="s">
        <v>36</v>
      </c>
      <c r="AX183" s="13" t="s">
        <v>79</v>
      </c>
      <c r="AY183" s="244" t="s">
        <v>138</v>
      </c>
    </row>
    <row r="184" s="14" customFormat="1">
      <c r="A184" s="14"/>
      <c r="B184" s="245"/>
      <c r="C184" s="246"/>
      <c r="D184" s="236" t="s">
        <v>146</v>
      </c>
      <c r="E184" s="247" t="s">
        <v>1</v>
      </c>
      <c r="F184" s="248" t="s">
        <v>89</v>
      </c>
      <c r="G184" s="246"/>
      <c r="H184" s="249">
        <v>2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146</v>
      </c>
      <c r="AU184" s="255" t="s">
        <v>89</v>
      </c>
      <c r="AV184" s="14" t="s">
        <v>89</v>
      </c>
      <c r="AW184" s="14" t="s">
        <v>36</v>
      </c>
      <c r="AX184" s="14" t="s">
        <v>87</v>
      </c>
      <c r="AY184" s="255" t="s">
        <v>138</v>
      </c>
    </row>
    <row r="185" s="2" customFormat="1" ht="24.15" customHeight="1">
      <c r="A185" s="39"/>
      <c r="B185" s="40"/>
      <c r="C185" s="220" t="s">
        <v>235</v>
      </c>
      <c r="D185" s="220" t="s">
        <v>140</v>
      </c>
      <c r="E185" s="221" t="s">
        <v>236</v>
      </c>
      <c r="F185" s="222" t="s">
        <v>237</v>
      </c>
      <c r="G185" s="223" t="s">
        <v>143</v>
      </c>
      <c r="H185" s="224">
        <v>0.14399999999999999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44</v>
      </c>
      <c r="O185" s="92"/>
      <c r="P185" s="230">
        <f>O185*H185</f>
        <v>0</v>
      </c>
      <c r="Q185" s="230">
        <v>0</v>
      </c>
      <c r="R185" s="230">
        <f>Q185*H185</f>
        <v>0</v>
      </c>
      <c r="S185" s="230">
        <v>1.76</v>
      </c>
      <c r="T185" s="231">
        <f>S185*H185</f>
        <v>0.25344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144</v>
      </c>
      <c r="AT185" s="232" t="s">
        <v>140</v>
      </c>
      <c r="AU185" s="232" t="s">
        <v>89</v>
      </c>
      <c r="AY185" s="17" t="s">
        <v>138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87</v>
      </c>
      <c r="BK185" s="233">
        <f>ROUND(I185*H185,2)</f>
        <v>0</v>
      </c>
      <c r="BL185" s="17" t="s">
        <v>144</v>
      </c>
      <c r="BM185" s="232" t="s">
        <v>238</v>
      </c>
    </row>
    <row r="186" s="13" customFormat="1">
      <c r="A186" s="13"/>
      <c r="B186" s="234"/>
      <c r="C186" s="235"/>
      <c r="D186" s="236" t="s">
        <v>146</v>
      </c>
      <c r="E186" s="237" t="s">
        <v>1</v>
      </c>
      <c r="F186" s="238" t="s">
        <v>239</v>
      </c>
      <c r="G186" s="235"/>
      <c r="H186" s="237" t="s">
        <v>1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146</v>
      </c>
      <c r="AU186" s="244" t="s">
        <v>89</v>
      </c>
      <c r="AV186" s="13" t="s">
        <v>87</v>
      </c>
      <c r="AW186" s="13" t="s">
        <v>36</v>
      </c>
      <c r="AX186" s="13" t="s">
        <v>79</v>
      </c>
      <c r="AY186" s="244" t="s">
        <v>138</v>
      </c>
    </row>
    <row r="187" s="14" customFormat="1">
      <c r="A187" s="14"/>
      <c r="B187" s="245"/>
      <c r="C187" s="246"/>
      <c r="D187" s="236" t="s">
        <v>146</v>
      </c>
      <c r="E187" s="247" t="s">
        <v>1</v>
      </c>
      <c r="F187" s="248" t="s">
        <v>240</v>
      </c>
      <c r="G187" s="246"/>
      <c r="H187" s="249">
        <v>0.14399999999999999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146</v>
      </c>
      <c r="AU187" s="255" t="s">
        <v>89</v>
      </c>
      <c r="AV187" s="14" t="s">
        <v>89</v>
      </c>
      <c r="AW187" s="14" t="s">
        <v>36</v>
      </c>
      <c r="AX187" s="14" t="s">
        <v>87</v>
      </c>
      <c r="AY187" s="255" t="s">
        <v>138</v>
      </c>
    </row>
    <row r="188" s="2" customFormat="1" ht="16.5" customHeight="1">
      <c r="A188" s="39"/>
      <c r="B188" s="40"/>
      <c r="C188" s="256" t="s">
        <v>241</v>
      </c>
      <c r="D188" s="256" t="s">
        <v>158</v>
      </c>
      <c r="E188" s="257" t="s">
        <v>242</v>
      </c>
      <c r="F188" s="258" t="s">
        <v>243</v>
      </c>
      <c r="G188" s="259" t="s">
        <v>220</v>
      </c>
      <c r="H188" s="260">
        <v>2</v>
      </c>
      <c r="I188" s="261"/>
      <c r="J188" s="262">
        <f>ROUND(I188*H188,2)</f>
        <v>0</v>
      </c>
      <c r="K188" s="263"/>
      <c r="L188" s="264"/>
      <c r="M188" s="265" t="s">
        <v>1</v>
      </c>
      <c r="N188" s="266" t="s">
        <v>44</v>
      </c>
      <c r="O188" s="92"/>
      <c r="P188" s="230">
        <f>O188*H188</f>
        <v>0</v>
      </c>
      <c r="Q188" s="230">
        <v>0.0023800000000000002</v>
      </c>
      <c r="R188" s="230">
        <f>Q188*H188</f>
        <v>0.0047600000000000003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162</v>
      </c>
      <c r="AT188" s="232" t="s">
        <v>158</v>
      </c>
      <c r="AU188" s="232" t="s">
        <v>89</v>
      </c>
      <c r="AY188" s="17" t="s">
        <v>138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7" t="s">
        <v>87</v>
      </c>
      <c r="BK188" s="233">
        <f>ROUND(I188*H188,2)</f>
        <v>0</v>
      </c>
      <c r="BL188" s="17" t="s">
        <v>144</v>
      </c>
      <c r="BM188" s="232" t="s">
        <v>244</v>
      </c>
    </row>
    <row r="189" s="13" customFormat="1">
      <c r="A189" s="13"/>
      <c r="B189" s="234"/>
      <c r="C189" s="235"/>
      <c r="D189" s="236" t="s">
        <v>146</v>
      </c>
      <c r="E189" s="237" t="s">
        <v>1</v>
      </c>
      <c r="F189" s="238" t="s">
        <v>245</v>
      </c>
      <c r="G189" s="235"/>
      <c r="H189" s="237" t="s">
        <v>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146</v>
      </c>
      <c r="AU189" s="244" t="s">
        <v>89</v>
      </c>
      <c r="AV189" s="13" t="s">
        <v>87</v>
      </c>
      <c r="AW189" s="13" t="s">
        <v>36</v>
      </c>
      <c r="AX189" s="13" t="s">
        <v>79</v>
      </c>
      <c r="AY189" s="244" t="s">
        <v>138</v>
      </c>
    </row>
    <row r="190" s="14" customFormat="1">
      <c r="A190" s="14"/>
      <c r="B190" s="245"/>
      <c r="C190" s="246"/>
      <c r="D190" s="236" t="s">
        <v>146</v>
      </c>
      <c r="E190" s="247" t="s">
        <v>1</v>
      </c>
      <c r="F190" s="248" t="s">
        <v>89</v>
      </c>
      <c r="G190" s="246"/>
      <c r="H190" s="249">
        <v>2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146</v>
      </c>
      <c r="AU190" s="255" t="s">
        <v>89</v>
      </c>
      <c r="AV190" s="14" t="s">
        <v>89</v>
      </c>
      <c r="AW190" s="14" t="s">
        <v>36</v>
      </c>
      <c r="AX190" s="14" t="s">
        <v>87</v>
      </c>
      <c r="AY190" s="255" t="s">
        <v>138</v>
      </c>
    </row>
    <row r="191" s="2" customFormat="1" ht="16.5" customHeight="1">
      <c r="A191" s="39"/>
      <c r="B191" s="40"/>
      <c r="C191" s="220" t="s">
        <v>246</v>
      </c>
      <c r="D191" s="220" t="s">
        <v>140</v>
      </c>
      <c r="E191" s="221" t="s">
        <v>247</v>
      </c>
      <c r="F191" s="222" t="s">
        <v>248</v>
      </c>
      <c r="G191" s="223" t="s">
        <v>220</v>
      </c>
      <c r="H191" s="224">
        <v>2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44</v>
      </c>
      <c r="O191" s="92"/>
      <c r="P191" s="230">
        <f>O191*H191</f>
        <v>0</v>
      </c>
      <c r="Q191" s="230">
        <v>0.047149999999999997</v>
      </c>
      <c r="R191" s="230">
        <f>Q191*H191</f>
        <v>0.094299999999999995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144</v>
      </c>
      <c r="AT191" s="232" t="s">
        <v>140</v>
      </c>
      <c r="AU191" s="232" t="s">
        <v>89</v>
      </c>
      <c r="AY191" s="17" t="s">
        <v>138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87</v>
      </c>
      <c r="BK191" s="233">
        <f>ROUND(I191*H191,2)</f>
        <v>0</v>
      </c>
      <c r="BL191" s="17" t="s">
        <v>144</v>
      </c>
      <c r="BM191" s="232" t="s">
        <v>249</v>
      </c>
    </row>
    <row r="192" s="13" customFormat="1">
      <c r="A192" s="13"/>
      <c r="B192" s="234"/>
      <c r="C192" s="235"/>
      <c r="D192" s="236" t="s">
        <v>146</v>
      </c>
      <c r="E192" s="237" t="s">
        <v>1</v>
      </c>
      <c r="F192" s="238" t="s">
        <v>245</v>
      </c>
      <c r="G192" s="235"/>
      <c r="H192" s="237" t="s">
        <v>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146</v>
      </c>
      <c r="AU192" s="244" t="s">
        <v>89</v>
      </c>
      <c r="AV192" s="13" t="s">
        <v>87</v>
      </c>
      <c r="AW192" s="13" t="s">
        <v>36</v>
      </c>
      <c r="AX192" s="13" t="s">
        <v>79</v>
      </c>
      <c r="AY192" s="244" t="s">
        <v>138</v>
      </c>
    </row>
    <row r="193" s="14" customFormat="1">
      <c r="A193" s="14"/>
      <c r="B193" s="245"/>
      <c r="C193" s="246"/>
      <c r="D193" s="236" t="s">
        <v>146</v>
      </c>
      <c r="E193" s="247" t="s">
        <v>1</v>
      </c>
      <c r="F193" s="248" t="s">
        <v>89</v>
      </c>
      <c r="G193" s="246"/>
      <c r="H193" s="249">
        <v>2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146</v>
      </c>
      <c r="AU193" s="255" t="s">
        <v>89</v>
      </c>
      <c r="AV193" s="14" t="s">
        <v>89</v>
      </c>
      <c r="AW193" s="14" t="s">
        <v>36</v>
      </c>
      <c r="AX193" s="14" t="s">
        <v>87</v>
      </c>
      <c r="AY193" s="255" t="s">
        <v>138</v>
      </c>
    </row>
    <row r="194" s="2" customFormat="1" ht="24.15" customHeight="1">
      <c r="A194" s="39"/>
      <c r="B194" s="40"/>
      <c r="C194" s="256" t="s">
        <v>7</v>
      </c>
      <c r="D194" s="256" t="s">
        <v>158</v>
      </c>
      <c r="E194" s="257" t="s">
        <v>250</v>
      </c>
      <c r="F194" s="258" t="s">
        <v>251</v>
      </c>
      <c r="G194" s="259" t="s">
        <v>220</v>
      </c>
      <c r="H194" s="260">
        <v>2</v>
      </c>
      <c r="I194" s="261"/>
      <c r="J194" s="262">
        <f>ROUND(I194*H194,2)</f>
        <v>0</v>
      </c>
      <c r="K194" s="263"/>
      <c r="L194" s="264"/>
      <c r="M194" s="265" t="s">
        <v>1</v>
      </c>
      <c r="N194" s="266" t="s">
        <v>44</v>
      </c>
      <c r="O194" s="92"/>
      <c r="P194" s="230">
        <f>O194*H194</f>
        <v>0</v>
      </c>
      <c r="Q194" s="230">
        <v>0.016</v>
      </c>
      <c r="R194" s="230">
        <f>Q194*H194</f>
        <v>0.032000000000000001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162</v>
      </c>
      <c r="AT194" s="232" t="s">
        <v>158</v>
      </c>
      <c r="AU194" s="232" t="s">
        <v>89</v>
      </c>
      <c r="AY194" s="17" t="s">
        <v>138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87</v>
      </c>
      <c r="BK194" s="233">
        <f>ROUND(I194*H194,2)</f>
        <v>0</v>
      </c>
      <c r="BL194" s="17" t="s">
        <v>144</v>
      </c>
      <c r="BM194" s="232" t="s">
        <v>252</v>
      </c>
    </row>
    <row r="195" s="13" customFormat="1">
      <c r="A195" s="13"/>
      <c r="B195" s="234"/>
      <c r="C195" s="235"/>
      <c r="D195" s="236" t="s">
        <v>146</v>
      </c>
      <c r="E195" s="237" t="s">
        <v>1</v>
      </c>
      <c r="F195" s="238" t="s">
        <v>245</v>
      </c>
      <c r="G195" s="235"/>
      <c r="H195" s="237" t="s">
        <v>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146</v>
      </c>
      <c r="AU195" s="244" t="s">
        <v>89</v>
      </c>
      <c r="AV195" s="13" t="s">
        <v>87</v>
      </c>
      <c r="AW195" s="13" t="s">
        <v>36</v>
      </c>
      <c r="AX195" s="13" t="s">
        <v>79</v>
      </c>
      <c r="AY195" s="244" t="s">
        <v>138</v>
      </c>
    </row>
    <row r="196" s="14" customFormat="1">
      <c r="A196" s="14"/>
      <c r="B196" s="245"/>
      <c r="C196" s="246"/>
      <c r="D196" s="236" t="s">
        <v>146</v>
      </c>
      <c r="E196" s="247" t="s">
        <v>1</v>
      </c>
      <c r="F196" s="248" t="s">
        <v>89</v>
      </c>
      <c r="G196" s="246"/>
      <c r="H196" s="249">
        <v>2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146</v>
      </c>
      <c r="AU196" s="255" t="s">
        <v>89</v>
      </c>
      <c r="AV196" s="14" t="s">
        <v>89</v>
      </c>
      <c r="AW196" s="14" t="s">
        <v>36</v>
      </c>
      <c r="AX196" s="14" t="s">
        <v>87</v>
      </c>
      <c r="AY196" s="255" t="s">
        <v>138</v>
      </c>
    </row>
    <row r="197" s="2" customFormat="1" ht="16.5" customHeight="1">
      <c r="A197" s="39"/>
      <c r="B197" s="40"/>
      <c r="C197" s="220" t="s">
        <v>253</v>
      </c>
      <c r="D197" s="220" t="s">
        <v>140</v>
      </c>
      <c r="E197" s="221" t="s">
        <v>254</v>
      </c>
      <c r="F197" s="222" t="s">
        <v>255</v>
      </c>
      <c r="G197" s="223" t="s">
        <v>161</v>
      </c>
      <c r="H197" s="224">
        <v>0.055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44</v>
      </c>
      <c r="O197" s="92"/>
      <c r="P197" s="230">
        <f>O197*H197</f>
        <v>0</v>
      </c>
      <c r="Q197" s="230">
        <v>0.99734999999999996</v>
      </c>
      <c r="R197" s="230">
        <f>Q197*H197</f>
        <v>0.05485425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144</v>
      </c>
      <c r="AT197" s="232" t="s">
        <v>140</v>
      </c>
      <c r="AU197" s="232" t="s">
        <v>89</v>
      </c>
      <c r="AY197" s="17" t="s">
        <v>138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87</v>
      </c>
      <c r="BK197" s="233">
        <f>ROUND(I197*H197,2)</f>
        <v>0</v>
      </c>
      <c r="BL197" s="17" t="s">
        <v>144</v>
      </c>
      <c r="BM197" s="232" t="s">
        <v>256</v>
      </c>
    </row>
    <row r="198" s="14" customFormat="1">
      <c r="A198" s="14"/>
      <c r="B198" s="245"/>
      <c r="C198" s="246"/>
      <c r="D198" s="236" t="s">
        <v>146</v>
      </c>
      <c r="E198" s="247" t="s">
        <v>1</v>
      </c>
      <c r="F198" s="248" t="s">
        <v>257</v>
      </c>
      <c r="G198" s="246"/>
      <c r="H198" s="249">
        <v>0.055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146</v>
      </c>
      <c r="AU198" s="255" t="s">
        <v>89</v>
      </c>
      <c r="AV198" s="14" t="s">
        <v>89</v>
      </c>
      <c r="AW198" s="14" t="s">
        <v>36</v>
      </c>
      <c r="AX198" s="14" t="s">
        <v>87</v>
      </c>
      <c r="AY198" s="255" t="s">
        <v>138</v>
      </c>
    </row>
    <row r="199" s="2" customFormat="1" ht="16.5" customHeight="1">
      <c r="A199" s="39"/>
      <c r="B199" s="40"/>
      <c r="C199" s="220" t="s">
        <v>258</v>
      </c>
      <c r="D199" s="220" t="s">
        <v>140</v>
      </c>
      <c r="E199" s="221" t="s">
        <v>259</v>
      </c>
      <c r="F199" s="222" t="s">
        <v>260</v>
      </c>
      <c r="G199" s="223" t="s">
        <v>177</v>
      </c>
      <c r="H199" s="224">
        <v>1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44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0.070999999999999994</v>
      </c>
      <c r="T199" s="231">
        <f>S199*H199</f>
        <v>0.070999999999999994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144</v>
      </c>
      <c r="AT199" s="232" t="s">
        <v>140</v>
      </c>
      <c r="AU199" s="232" t="s">
        <v>89</v>
      </c>
      <c r="AY199" s="17" t="s">
        <v>138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87</v>
      </c>
      <c r="BK199" s="233">
        <f>ROUND(I199*H199,2)</f>
        <v>0</v>
      </c>
      <c r="BL199" s="17" t="s">
        <v>144</v>
      </c>
      <c r="BM199" s="232" t="s">
        <v>261</v>
      </c>
    </row>
    <row r="200" s="2" customFormat="1" ht="33" customHeight="1">
      <c r="A200" s="39"/>
      <c r="B200" s="40"/>
      <c r="C200" s="220" t="s">
        <v>262</v>
      </c>
      <c r="D200" s="220" t="s">
        <v>140</v>
      </c>
      <c r="E200" s="221" t="s">
        <v>263</v>
      </c>
      <c r="F200" s="222" t="s">
        <v>264</v>
      </c>
      <c r="G200" s="223" t="s">
        <v>220</v>
      </c>
      <c r="H200" s="224">
        <v>1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44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144</v>
      </c>
      <c r="AT200" s="232" t="s">
        <v>140</v>
      </c>
      <c r="AU200" s="232" t="s">
        <v>89</v>
      </c>
      <c r="AY200" s="17" t="s">
        <v>138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87</v>
      </c>
      <c r="BK200" s="233">
        <f>ROUND(I200*H200,2)</f>
        <v>0</v>
      </c>
      <c r="BL200" s="17" t="s">
        <v>144</v>
      </c>
      <c r="BM200" s="232" t="s">
        <v>265</v>
      </c>
    </row>
    <row r="201" s="13" customFormat="1">
      <c r="A201" s="13"/>
      <c r="B201" s="234"/>
      <c r="C201" s="235"/>
      <c r="D201" s="236" t="s">
        <v>146</v>
      </c>
      <c r="E201" s="237" t="s">
        <v>1</v>
      </c>
      <c r="F201" s="238" t="s">
        <v>245</v>
      </c>
      <c r="G201" s="235"/>
      <c r="H201" s="237" t="s">
        <v>1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146</v>
      </c>
      <c r="AU201" s="244" t="s">
        <v>89</v>
      </c>
      <c r="AV201" s="13" t="s">
        <v>87</v>
      </c>
      <c r="AW201" s="13" t="s">
        <v>36</v>
      </c>
      <c r="AX201" s="13" t="s">
        <v>79</v>
      </c>
      <c r="AY201" s="244" t="s">
        <v>138</v>
      </c>
    </row>
    <row r="202" s="14" customFormat="1">
      <c r="A202" s="14"/>
      <c r="B202" s="245"/>
      <c r="C202" s="246"/>
      <c r="D202" s="236" t="s">
        <v>146</v>
      </c>
      <c r="E202" s="247" t="s">
        <v>1</v>
      </c>
      <c r="F202" s="248" t="s">
        <v>87</v>
      </c>
      <c r="G202" s="246"/>
      <c r="H202" s="249">
        <v>1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146</v>
      </c>
      <c r="AU202" s="255" t="s">
        <v>89</v>
      </c>
      <c r="AV202" s="14" t="s">
        <v>89</v>
      </c>
      <c r="AW202" s="14" t="s">
        <v>36</v>
      </c>
      <c r="AX202" s="14" t="s">
        <v>87</v>
      </c>
      <c r="AY202" s="255" t="s">
        <v>138</v>
      </c>
    </row>
    <row r="203" s="12" customFormat="1" ht="22.8" customHeight="1">
      <c r="A203" s="12"/>
      <c r="B203" s="204"/>
      <c r="C203" s="205"/>
      <c r="D203" s="206" t="s">
        <v>78</v>
      </c>
      <c r="E203" s="218" t="s">
        <v>192</v>
      </c>
      <c r="F203" s="218" t="s">
        <v>266</v>
      </c>
      <c r="G203" s="205"/>
      <c r="H203" s="205"/>
      <c r="I203" s="208"/>
      <c r="J203" s="219">
        <f>BK203</f>
        <v>0</v>
      </c>
      <c r="K203" s="205"/>
      <c r="L203" s="210"/>
      <c r="M203" s="211"/>
      <c r="N203" s="212"/>
      <c r="O203" s="212"/>
      <c r="P203" s="213">
        <f>SUM(P204:P216)</f>
        <v>0</v>
      </c>
      <c r="Q203" s="212"/>
      <c r="R203" s="213">
        <f>SUM(R204:R216)</f>
        <v>0.04064823</v>
      </c>
      <c r="S203" s="212"/>
      <c r="T203" s="214">
        <f>SUM(T204:T216)</f>
        <v>0.24303999999999998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5" t="s">
        <v>87</v>
      </c>
      <c r="AT203" s="216" t="s">
        <v>78</v>
      </c>
      <c r="AU203" s="216" t="s">
        <v>87</v>
      </c>
      <c r="AY203" s="215" t="s">
        <v>138</v>
      </c>
      <c r="BK203" s="217">
        <f>SUM(BK204:BK216)</f>
        <v>0</v>
      </c>
    </row>
    <row r="204" s="2" customFormat="1" ht="33" customHeight="1">
      <c r="A204" s="39"/>
      <c r="B204" s="40"/>
      <c r="C204" s="220" t="s">
        <v>267</v>
      </c>
      <c r="D204" s="220" t="s">
        <v>140</v>
      </c>
      <c r="E204" s="221" t="s">
        <v>268</v>
      </c>
      <c r="F204" s="222" t="s">
        <v>269</v>
      </c>
      <c r="G204" s="223" t="s">
        <v>143</v>
      </c>
      <c r="H204" s="224">
        <v>0.012999999999999999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44</v>
      </c>
      <c r="O204" s="92"/>
      <c r="P204" s="230">
        <f>O204*H204</f>
        <v>0</v>
      </c>
      <c r="Q204" s="230">
        <v>2.62771</v>
      </c>
      <c r="R204" s="230">
        <f>Q204*H204</f>
        <v>0.03416023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144</v>
      </c>
      <c r="AT204" s="232" t="s">
        <v>140</v>
      </c>
      <c r="AU204" s="232" t="s">
        <v>89</v>
      </c>
      <c r="AY204" s="17" t="s">
        <v>138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87</v>
      </c>
      <c r="BK204" s="233">
        <f>ROUND(I204*H204,2)</f>
        <v>0</v>
      </c>
      <c r="BL204" s="17" t="s">
        <v>144</v>
      </c>
      <c r="BM204" s="232" t="s">
        <v>270</v>
      </c>
    </row>
    <row r="205" s="13" customFormat="1">
      <c r="A205" s="13"/>
      <c r="B205" s="234"/>
      <c r="C205" s="235"/>
      <c r="D205" s="236" t="s">
        <v>146</v>
      </c>
      <c r="E205" s="237" t="s">
        <v>1</v>
      </c>
      <c r="F205" s="238" t="s">
        <v>271</v>
      </c>
      <c r="G205" s="235"/>
      <c r="H205" s="237" t="s">
        <v>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146</v>
      </c>
      <c r="AU205" s="244" t="s">
        <v>89</v>
      </c>
      <c r="AV205" s="13" t="s">
        <v>87</v>
      </c>
      <c r="AW205" s="13" t="s">
        <v>36</v>
      </c>
      <c r="AX205" s="13" t="s">
        <v>79</v>
      </c>
      <c r="AY205" s="244" t="s">
        <v>138</v>
      </c>
    </row>
    <row r="206" s="14" customFormat="1">
      <c r="A206" s="14"/>
      <c r="B206" s="245"/>
      <c r="C206" s="246"/>
      <c r="D206" s="236" t="s">
        <v>146</v>
      </c>
      <c r="E206" s="247" t="s">
        <v>1</v>
      </c>
      <c r="F206" s="248" t="s">
        <v>272</v>
      </c>
      <c r="G206" s="246"/>
      <c r="H206" s="249">
        <v>0.012999999999999999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146</v>
      </c>
      <c r="AU206" s="255" t="s">
        <v>89</v>
      </c>
      <c r="AV206" s="14" t="s">
        <v>89</v>
      </c>
      <c r="AW206" s="14" t="s">
        <v>36</v>
      </c>
      <c r="AX206" s="14" t="s">
        <v>87</v>
      </c>
      <c r="AY206" s="255" t="s">
        <v>138</v>
      </c>
    </row>
    <row r="207" s="2" customFormat="1" ht="24.15" customHeight="1">
      <c r="A207" s="39"/>
      <c r="B207" s="40"/>
      <c r="C207" s="220" t="s">
        <v>273</v>
      </c>
      <c r="D207" s="220" t="s">
        <v>140</v>
      </c>
      <c r="E207" s="221" t="s">
        <v>274</v>
      </c>
      <c r="F207" s="222" t="s">
        <v>275</v>
      </c>
      <c r="G207" s="223" t="s">
        <v>170</v>
      </c>
      <c r="H207" s="224">
        <v>0.80000000000000004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44</v>
      </c>
      <c r="O207" s="92"/>
      <c r="P207" s="230">
        <f>O207*H207</f>
        <v>0</v>
      </c>
      <c r="Q207" s="230">
        <v>0.00097000000000000005</v>
      </c>
      <c r="R207" s="230">
        <f>Q207*H207</f>
        <v>0.00077600000000000011</v>
      </c>
      <c r="S207" s="230">
        <v>0.0043</v>
      </c>
      <c r="T207" s="231">
        <f>S207*H207</f>
        <v>0.0034400000000000003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144</v>
      </c>
      <c r="AT207" s="232" t="s">
        <v>140</v>
      </c>
      <c r="AU207" s="232" t="s">
        <v>89</v>
      </c>
      <c r="AY207" s="17" t="s">
        <v>138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87</v>
      </c>
      <c r="BK207" s="233">
        <f>ROUND(I207*H207,2)</f>
        <v>0</v>
      </c>
      <c r="BL207" s="17" t="s">
        <v>144</v>
      </c>
      <c r="BM207" s="232" t="s">
        <v>276</v>
      </c>
    </row>
    <row r="208" s="14" customFormat="1">
      <c r="A208" s="14"/>
      <c r="B208" s="245"/>
      <c r="C208" s="246"/>
      <c r="D208" s="236" t="s">
        <v>146</v>
      </c>
      <c r="E208" s="247" t="s">
        <v>1</v>
      </c>
      <c r="F208" s="248" t="s">
        <v>277</v>
      </c>
      <c r="G208" s="246"/>
      <c r="H208" s="249">
        <v>0.80000000000000004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146</v>
      </c>
      <c r="AU208" s="255" t="s">
        <v>89</v>
      </c>
      <c r="AV208" s="14" t="s">
        <v>89</v>
      </c>
      <c r="AW208" s="14" t="s">
        <v>36</v>
      </c>
      <c r="AX208" s="14" t="s">
        <v>87</v>
      </c>
      <c r="AY208" s="255" t="s">
        <v>138</v>
      </c>
    </row>
    <row r="209" s="2" customFormat="1" ht="24.15" customHeight="1">
      <c r="A209" s="39"/>
      <c r="B209" s="40"/>
      <c r="C209" s="220" t="s">
        <v>278</v>
      </c>
      <c r="D209" s="220" t="s">
        <v>140</v>
      </c>
      <c r="E209" s="221" t="s">
        <v>279</v>
      </c>
      <c r="F209" s="222" t="s">
        <v>280</v>
      </c>
      <c r="G209" s="223" t="s">
        <v>170</v>
      </c>
      <c r="H209" s="224">
        <v>0.69999999999999996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44</v>
      </c>
      <c r="O209" s="92"/>
      <c r="P209" s="230">
        <f>O209*H209</f>
        <v>0</v>
      </c>
      <c r="Q209" s="230">
        <v>0.0012800000000000001</v>
      </c>
      <c r="R209" s="230">
        <f>Q209*H209</f>
        <v>0.00089599999999999999</v>
      </c>
      <c r="S209" s="230">
        <v>0.021000000000000001</v>
      </c>
      <c r="T209" s="231">
        <f>S209*H209</f>
        <v>0.0147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144</v>
      </c>
      <c r="AT209" s="232" t="s">
        <v>140</v>
      </c>
      <c r="AU209" s="232" t="s">
        <v>89</v>
      </c>
      <c r="AY209" s="17" t="s">
        <v>138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87</v>
      </c>
      <c r="BK209" s="233">
        <f>ROUND(I209*H209,2)</f>
        <v>0</v>
      </c>
      <c r="BL209" s="17" t="s">
        <v>144</v>
      </c>
      <c r="BM209" s="232" t="s">
        <v>281</v>
      </c>
    </row>
    <row r="210" s="14" customFormat="1">
      <c r="A210" s="14"/>
      <c r="B210" s="245"/>
      <c r="C210" s="246"/>
      <c r="D210" s="236" t="s">
        <v>146</v>
      </c>
      <c r="E210" s="247" t="s">
        <v>1</v>
      </c>
      <c r="F210" s="248" t="s">
        <v>282</v>
      </c>
      <c r="G210" s="246"/>
      <c r="H210" s="249">
        <v>0.69999999999999996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146</v>
      </c>
      <c r="AU210" s="255" t="s">
        <v>89</v>
      </c>
      <c r="AV210" s="14" t="s">
        <v>89</v>
      </c>
      <c r="AW210" s="14" t="s">
        <v>36</v>
      </c>
      <c r="AX210" s="14" t="s">
        <v>87</v>
      </c>
      <c r="AY210" s="255" t="s">
        <v>138</v>
      </c>
    </row>
    <row r="211" s="2" customFormat="1" ht="24.15" customHeight="1">
      <c r="A211" s="39"/>
      <c r="B211" s="40"/>
      <c r="C211" s="220" t="s">
        <v>283</v>
      </c>
      <c r="D211" s="220" t="s">
        <v>140</v>
      </c>
      <c r="E211" s="221" t="s">
        <v>284</v>
      </c>
      <c r="F211" s="222" t="s">
        <v>285</v>
      </c>
      <c r="G211" s="223" t="s">
        <v>170</v>
      </c>
      <c r="H211" s="224">
        <v>0.40000000000000002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44</v>
      </c>
      <c r="O211" s="92"/>
      <c r="P211" s="230">
        <f>O211*H211</f>
        <v>0</v>
      </c>
      <c r="Q211" s="230">
        <v>0.00142</v>
      </c>
      <c r="R211" s="230">
        <f>Q211*H211</f>
        <v>0.00056800000000000004</v>
      </c>
      <c r="S211" s="230">
        <v>0.029000000000000001</v>
      </c>
      <c r="T211" s="231">
        <f>S211*H211</f>
        <v>0.011600000000000001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144</v>
      </c>
      <c r="AT211" s="232" t="s">
        <v>140</v>
      </c>
      <c r="AU211" s="232" t="s">
        <v>89</v>
      </c>
      <c r="AY211" s="17" t="s">
        <v>138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87</v>
      </c>
      <c r="BK211" s="233">
        <f>ROUND(I211*H211,2)</f>
        <v>0</v>
      </c>
      <c r="BL211" s="17" t="s">
        <v>144</v>
      </c>
      <c r="BM211" s="232" t="s">
        <v>286</v>
      </c>
    </row>
    <row r="212" s="14" customFormat="1">
      <c r="A212" s="14"/>
      <c r="B212" s="245"/>
      <c r="C212" s="246"/>
      <c r="D212" s="236" t="s">
        <v>146</v>
      </c>
      <c r="E212" s="247" t="s">
        <v>1</v>
      </c>
      <c r="F212" s="248" t="s">
        <v>287</v>
      </c>
      <c r="G212" s="246"/>
      <c r="H212" s="249">
        <v>0.40000000000000002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146</v>
      </c>
      <c r="AU212" s="255" t="s">
        <v>89</v>
      </c>
      <c r="AV212" s="14" t="s">
        <v>89</v>
      </c>
      <c r="AW212" s="14" t="s">
        <v>36</v>
      </c>
      <c r="AX212" s="14" t="s">
        <v>87</v>
      </c>
      <c r="AY212" s="255" t="s">
        <v>138</v>
      </c>
    </row>
    <row r="213" s="2" customFormat="1" ht="24.15" customHeight="1">
      <c r="A213" s="39"/>
      <c r="B213" s="40"/>
      <c r="C213" s="220" t="s">
        <v>288</v>
      </c>
      <c r="D213" s="220" t="s">
        <v>140</v>
      </c>
      <c r="E213" s="221" t="s">
        <v>289</v>
      </c>
      <c r="F213" s="222" t="s">
        <v>290</v>
      </c>
      <c r="G213" s="223" t="s">
        <v>170</v>
      </c>
      <c r="H213" s="224">
        <v>0.20000000000000001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44</v>
      </c>
      <c r="O213" s="92"/>
      <c r="P213" s="230">
        <f>O213*H213</f>
        <v>0</v>
      </c>
      <c r="Q213" s="230">
        <v>0.00281</v>
      </c>
      <c r="R213" s="230">
        <f>Q213*H213</f>
        <v>0.000562</v>
      </c>
      <c r="S213" s="230">
        <v>0.069000000000000006</v>
      </c>
      <c r="T213" s="231">
        <f>S213*H213</f>
        <v>0.013800000000000002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144</v>
      </c>
      <c r="AT213" s="232" t="s">
        <v>140</v>
      </c>
      <c r="AU213" s="232" t="s">
        <v>89</v>
      </c>
      <c r="AY213" s="17" t="s">
        <v>138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87</v>
      </c>
      <c r="BK213" s="233">
        <f>ROUND(I213*H213,2)</f>
        <v>0</v>
      </c>
      <c r="BL213" s="17" t="s">
        <v>144</v>
      </c>
      <c r="BM213" s="232" t="s">
        <v>291</v>
      </c>
    </row>
    <row r="214" s="14" customFormat="1">
      <c r="A214" s="14"/>
      <c r="B214" s="245"/>
      <c r="C214" s="246"/>
      <c r="D214" s="236" t="s">
        <v>146</v>
      </c>
      <c r="E214" s="247" t="s">
        <v>1</v>
      </c>
      <c r="F214" s="248" t="s">
        <v>292</v>
      </c>
      <c r="G214" s="246"/>
      <c r="H214" s="249">
        <v>0.20000000000000001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146</v>
      </c>
      <c r="AU214" s="255" t="s">
        <v>89</v>
      </c>
      <c r="AV214" s="14" t="s">
        <v>89</v>
      </c>
      <c r="AW214" s="14" t="s">
        <v>36</v>
      </c>
      <c r="AX214" s="14" t="s">
        <v>87</v>
      </c>
      <c r="AY214" s="255" t="s">
        <v>138</v>
      </c>
    </row>
    <row r="215" s="2" customFormat="1" ht="24.15" customHeight="1">
      <c r="A215" s="39"/>
      <c r="B215" s="40"/>
      <c r="C215" s="220" t="s">
        <v>293</v>
      </c>
      <c r="D215" s="220" t="s">
        <v>140</v>
      </c>
      <c r="E215" s="221" t="s">
        <v>294</v>
      </c>
      <c r="F215" s="222" t="s">
        <v>295</v>
      </c>
      <c r="G215" s="223" t="s">
        <v>170</v>
      </c>
      <c r="H215" s="224">
        <v>0.94999999999999996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44</v>
      </c>
      <c r="O215" s="92"/>
      <c r="P215" s="230">
        <f>O215*H215</f>
        <v>0</v>
      </c>
      <c r="Q215" s="230">
        <v>0.0038800000000000002</v>
      </c>
      <c r="R215" s="230">
        <f>Q215*H215</f>
        <v>0.003686</v>
      </c>
      <c r="S215" s="230">
        <v>0.20999999999999999</v>
      </c>
      <c r="T215" s="231">
        <f>S215*H215</f>
        <v>0.19949999999999998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144</v>
      </c>
      <c r="AT215" s="232" t="s">
        <v>140</v>
      </c>
      <c r="AU215" s="232" t="s">
        <v>89</v>
      </c>
      <c r="AY215" s="17" t="s">
        <v>138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87</v>
      </c>
      <c r="BK215" s="233">
        <f>ROUND(I215*H215,2)</f>
        <v>0</v>
      </c>
      <c r="BL215" s="17" t="s">
        <v>144</v>
      </c>
      <c r="BM215" s="232" t="s">
        <v>296</v>
      </c>
    </row>
    <row r="216" s="14" customFormat="1">
      <c r="A216" s="14"/>
      <c r="B216" s="245"/>
      <c r="C216" s="246"/>
      <c r="D216" s="236" t="s">
        <v>146</v>
      </c>
      <c r="E216" s="247" t="s">
        <v>1</v>
      </c>
      <c r="F216" s="248" t="s">
        <v>297</v>
      </c>
      <c r="G216" s="246"/>
      <c r="H216" s="249">
        <v>0.94999999999999996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146</v>
      </c>
      <c r="AU216" s="255" t="s">
        <v>89</v>
      </c>
      <c r="AV216" s="14" t="s">
        <v>89</v>
      </c>
      <c r="AW216" s="14" t="s">
        <v>36</v>
      </c>
      <c r="AX216" s="14" t="s">
        <v>87</v>
      </c>
      <c r="AY216" s="255" t="s">
        <v>138</v>
      </c>
    </row>
    <row r="217" s="12" customFormat="1" ht="22.8" customHeight="1">
      <c r="A217" s="12"/>
      <c r="B217" s="204"/>
      <c r="C217" s="205"/>
      <c r="D217" s="206" t="s">
        <v>78</v>
      </c>
      <c r="E217" s="218" t="s">
        <v>298</v>
      </c>
      <c r="F217" s="218" t="s">
        <v>299</v>
      </c>
      <c r="G217" s="205"/>
      <c r="H217" s="205"/>
      <c r="I217" s="208"/>
      <c r="J217" s="219">
        <f>BK217</f>
        <v>0</v>
      </c>
      <c r="K217" s="205"/>
      <c r="L217" s="210"/>
      <c r="M217" s="211"/>
      <c r="N217" s="212"/>
      <c r="O217" s="212"/>
      <c r="P217" s="213">
        <f>SUM(P218:P226)</f>
        <v>0</v>
      </c>
      <c r="Q217" s="212"/>
      <c r="R217" s="213">
        <f>SUM(R218:R226)</f>
        <v>0</v>
      </c>
      <c r="S217" s="212"/>
      <c r="T217" s="214">
        <f>SUM(T218:T226)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5" t="s">
        <v>87</v>
      </c>
      <c r="AT217" s="216" t="s">
        <v>78</v>
      </c>
      <c r="AU217" s="216" t="s">
        <v>87</v>
      </c>
      <c r="AY217" s="215" t="s">
        <v>138</v>
      </c>
      <c r="BK217" s="217">
        <f>SUM(BK218:BK226)</f>
        <v>0</v>
      </c>
    </row>
    <row r="218" s="2" customFormat="1" ht="24.15" customHeight="1">
      <c r="A218" s="39"/>
      <c r="B218" s="40"/>
      <c r="C218" s="220" t="s">
        <v>300</v>
      </c>
      <c r="D218" s="220" t="s">
        <v>140</v>
      </c>
      <c r="E218" s="221" t="s">
        <v>301</v>
      </c>
      <c r="F218" s="222" t="s">
        <v>302</v>
      </c>
      <c r="G218" s="223" t="s">
        <v>161</v>
      </c>
      <c r="H218" s="224">
        <v>0.60699999999999998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44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144</v>
      </c>
      <c r="AT218" s="232" t="s">
        <v>140</v>
      </c>
      <c r="AU218" s="232" t="s">
        <v>89</v>
      </c>
      <c r="AY218" s="17" t="s">
        <v>138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87</v>
      </c>
      <c r="BK218" s="233">
        <f>ROUND(I218*H218,2)</f>
        <v>0</v>
      </c>
      <c r="BL218" s="17" t="s">
        <v>144</v>
      </c>
      <c r="BM218" s="232" t="s">
        <v>303</v>
      </c>
    </row>
    <row r="219" s="2" customFormat="1" ht="24.15" customHeight="1">
      <c r="A219" s="39"/>
      <c r="B219" s="40"/>
      <c r="C219" s="220" t="s">
        <v>304</v>
      </c>
      <c r="D219" s="220" t="s">
        <v>140</v>
      </c>
      <c r="E219" s="221" t="s">
        <v>305</v>
      </c>
      <c r="F219" s="222" t="s">
        <v>306</v>
      </c>
      <c r="G219" s="223" t="s">
        <v>161</v>
      </c>
      <c r="H219" s="224">
        <v>5.4630000000000001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44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144</v>
      </c>
      <c r="AT219" s="232" t="s">
        <v>140</v>
      </c>
      <c r="AU219" s="232" t="s">
        <v>89</v>
      </c>
      <c r="AY219" s="17" t="s">
        <v>138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7" t="s">
        <v>87</v>
      </c>
      <c r="BK219" s="233">
        <f>ROUND(I219*H219,2)</f>
        <v>0</v>
      </c>
      <c r="BL219" s="17" t="s">
        <v>144</v>
      </c>
      <c r="BM219" s="232" t="s">
        <v>307</v>
      </c>
    </row>
    <row r="220" s="14" customFormat="1">
      <c r="A220" s="14"/>
      <c r="B220" s="245"/>
      <c r="C220" s="246"/>
      <c r="D220" s="236" t="s">
        <v>146</v>
      </c>
      <c r="E220" s="246"/>
      <c r="F220" s="248" t="s">
        <v>308</v>
      </c>
      <c r="G220" s="246"/>
      <c r="H220" s="249">
        <v>5.4630000000000001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146</v>
      </c>
      <c r="AU220" s="255" t="s">
        <v>89</v>
      </c>
      <c r="AV220" s="14" t="s">
        <v>89</v>
      </c>
      <c r="AW220" s="14" t="s">
        <v>4</v>
      </c>
      <c r="AX220" s="14" t="s">
        <v>87</v>
      </c>
      <c r="AY220" s="255" t="s">
        <v>138</v>
      </c>
    </row>
    <row r="221" s="2" customFormat="1" ht="37.8" customHeight="1">
      <c r="A221" s="39"/>
      <c r="B221" s="40"/>
      <c r="C221" s="220" t="s">
        <v>309</v>
      </c>
      <c r="D221" s="220" t="s">
        <v>140</v>
      </c>
      <c r="E221" s="221" t="s">
        <v>310</v>
      </c>
      <c r="F221" s="222" t="s">
        <v>311</v>
      </c>
      <c r="G221" s="223" t="s">
        <v>161</v>
      </c>
      <c r="H221" s="224">
        <v>0.253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44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144</v>
      </c>
      <c r="AT221" s="232" t="s">
        <v>140</v>
      </c>
      <c r="AU221" s="232" t="s">
        <v>89</v>
      </c>
      <c r="AY221" s="17" t="s">
        <v>138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87</v>
      </c>
      <c r="BK221" s="233">
        <f>ROUND(I221*H221,2)</f>
        <v>0</v>
      </c>
      <c r="BL221" s="17" t="s">
        <v>144</v>
      </c>
      <c r="BM221" s="232" t="s">
        <v>312</v>
      </c>
    </row>
    <row r="222" s="14" customFormat="1">
      <c r="A222" s="14"/>
      <c r="B222" s="245"/>
      <c r="C222" s="246"/>
      <c r="D222" s="236" t="s">
        <v>146</v>
      </c>
      <c r="E222" s="247" t="s">
        <v>1</v>
      </c>
      <c r="F222" s="248" t="s">
        <v>313</v>
      </c>
      <c r="G222" s="246"/>
      <c r="H222" s="249">
        <v>0.253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146</v>
      </c>
      <c r="AU222" s="255" t="s">
        <v>89</v>
      </c>
      <c r="AV222" s="14" t="s">
        <v>89</v>
      </c>
      <c r="AW222" s="14" t="s">
        <v>36</v>
      </c>
      <c r="AX222" s="14" t="s">
        <v>87</v>
      </c>
      <c r="AY222" s="255" t="s">
        <v>138</v>
      </c>
    </row>
    <row r="223" s="2" customFormat="1" ht="37.8" customHeight="1">
      <c r="A223" s="39"/>
      <c r="B223" s="40"/>
      <c r="C223" s="220" t="s">
        <v>314</v>
      </c>
      <c r="D223" s="220" t="s">
        <v>140</v>
      </c>
      <c r="E223" s="221" t="s">
        <v>315</v>
      </c>
      <c r="F223" s="222" t="s">
        <v>316</v>
      </c>
      <c r="G223" s="223" t="s">
        <v>161</v>
      </c>
      <c r="H223" s="224">
        <v>0.24299999999999999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44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144</v>
      </c>
      <c r="AT223" s="232" t="s">
        <v>140</v>
      </c>
      <c r="AU223" s="232" t="s">
        <v>89</v>
      </c>
      <c r="AY223" s="17" t="s">
        <v>138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87</v>
      </c>
      <c r="BK223" s="233">
        <f>ROUND(I223*H223,2)</f>
        <v>0</v>
      </c>
      <c r="BL223" s="17" t="s">
        <v>144</v>
      </c>
      <c r="BM223" s="232" t="s">
        <v>317</v>
      </c>
    </row>
    <row r="224" s="14" customFormat="1">
      <c r="A224" s="14"/>
      <c r="B224" s="245"/>
      <c r="C224" s="246"/>
      <c r="D224" s="236" t="s">
        <v>146</v>
      </c>
      <c r="E224" s="247" t="s">
        <v>1</v>
      </c>
      <c r="F224" s="248" t="s">
        <v>318</v>
      </c>
      <c r="G224" s="246"/>
      <c r="H224" s="249">
        <v>0.24299999999999999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146</v>
      </c>
      <c r="AU224" s="255" t="s">
        <v>89</v>
      </c>
      <c r="AV224" s="14" t="s">
        <v>89</v>
      </c>
      <c r="AW224" s="14" t="s">
        <v>36</v>
      </c>
      <c r="AX224" s="14" t="s">
        <v>87</v>
      </c>
      <c r="AY224" s="255" t="s">
        <v>138</v>
      </c>
    </row>
    <row r="225" s="2" customFormat="1" ht="44.25" customHeight="1">
      <c r="A225" s="39"/>
      <c r="B225" s="40"/>
      <c r="C225" s="220" t="s">
        <v>319</v>
      </c>
      <c r="D225" s="220" t="s">
        <v>140</v>
      </c>
      <c r="E225" s="221" t="s">
        <v>320</v>
      </c>
      <c r="F225" s="222" t="s">
        <v>321</v>
      </c>
      <c r="G225" s="223" t="s">
        <v>161</v>
      </c>
      <c r="H225" s="224">
        <v>0.040000000000000001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44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144</v>
      </c>
      <c r="AT225" s="232" t="s">
        <v>140</v>
      </c>
      <c r="AU225" s="232" t="s">
        <v>89</v>
      </c>
      <c r="AY225" s="17" t="s">
        <v>138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7" t="s">
        <v>87</v>
      </c>
      <c r="BK225" s="233">
        <f>ROUND(I225*H225,2)</f>
        <v>0</v>
      </c>
      <c r="BL225" s="17" t="s">
        <v>144</v>
      </c>
      <c r="BM225" s="232" t="s">
        <v>322</v>
      </c>
    </row>
    <row r="226" s="14" customFormat="1">
      <c r="A226" s="14"/>
      <c r="B226" s="245"/>
      <c r="C226" s="246"/>
      <c r="D226" s="236" t="s">
        <v>146</v>
      </c>
      <c r="E226" s="247" t="s">
        <v>1</v>
      </c>
      <c r="F226" s="248" t="s">
        <v>323</v>
      </c>
      <c r="G226" s="246"/>
      <c r="H226" s="249">
        <v>0.040000000000000001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146</v>
      </c>
      <c r="AU226" s="255" t="s">
        <v>89</v>
      </c>
      <c r="AV226" s="14" t="s">
        <v>89</v>
      </c>
      <c r="AW226" s="14" t="s">
        <v>36</v>
      </c>
      <c r="AX226" s="14" t="s">
        <v>87</v>
      </c>
      <c r="AY226" s="255" t="s">
        <v>138</v>
      </c>
    </row>
    <row r="227" s="12" customFormat="1" ht="22.8" customHeight="1">
      <c r="A227" s="12"/>
      <c r="B227" s="204"/>
      <c r="C227" s="205"/>
      <c r="D227" s="206" t="s">
        <v>78</v>
      </c>
      <c r="E227" s="218" t="s">
        <v>324</v>
      </c>
      <c r="F227" s="218" t="s">
        <v>325</v>
      </c>
      <c r="G227" s="205"/>
      <c r="H227" s="205"/>
      <c r="I227" s="208"/>
      <c r="J227" s="219">
        <f>BK227</f>
        <v>0</v>
      </c>
      <c r="K227" s="205"/>
      <c r="L227" s="210"/>
      <c r="M227" s="211"/>
      <c r="N227" s="212"/>
      <c r="O227" s="212"/>
      <c r="P227" s="213">
        <f>P228</f>
        <v>0</v>
      </c>
      <c r="Q227" s="212"/>
      <c r="R227" s="213">
        <f>R228</f>
        <v>0</v>
      </c>
      <c r="S227" s="212"/>
      <c r="T227" s="214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5" t="s">
        <v>87</v>
      </c>
      <c r="AT227" s="216" t="s">
        <v>78</v>
      </c>
      <c r="AU227" s="216" t="s">
        <v>87</v>
      </c>
      <c r="AY227" s="215" t="s">
        <v>138</v>
      </c>
      <c r="BK227" s="217">
        <f>BK228</f>
        <v>0</v>
      </c>
    </row>
    <row r="228" s="2" customFormat="1" ht="24.15" customHeight="1">
      <c r="A228" s="39"/>
      <c r="B228" s="40"/>
      <c r="C228" s="220" t="s">
        <v>326</v>
      </c>
      <c r="D228" s="220" t="s">
        <v>140</v>
      </c>
      <c r="E228" s="221" t="s">
        <v>327</v>
      </c>
      <c r="F228" s="222" t="s">
        <v>328</v>
      </c>
      <c r="G228" s="223" t="s">
        <v>161</v>
      </c>
      <c r="H228" s="224">
        <v>9.5800000000000001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44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144</v>
      </c>
      <c r="AT228" s="232" t="s">
        <v>140</v>
      </c>
      <c r="AU228" s="232" t="s">
        <v>89</v>
      </c>
      <c r="AY228" s="17" t="s">
        <v>138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7" t="s">
        <v>87</v>
      </c>
      <c r="BK228" s="233">
        <f>ROUND(I228*H228,2)</f>
        <v>0</v>
      </c>
      <c r="BL228" s="17" t="s">
        <v>144</v>
      </c>
      <c r="BM228" s="232" t="s">
        <v>329</v>
      </c>
    </row>
    <row r="229" s="12" customFormat="1" ht="25.92" customHeight="1">
      <c r="A229" s="12"/>
      <c r="B229" s="204"/>
      <c r="C229" s="205"/>
      <c r="D229" s="206" t="s">
        <v>78</v>
      </c>
      <c r="E229" s="207" t="s">
        <v>330</v>
      </c>
      <c r="F229" s="207" t="s">
        <v>331</v>
      </c>
      <c r="G229" s="205"/>
      <c r="H229" s="205"/>
      <c r="I229" s="208"/>
      <c r="J229" s="209">
        <f>BK229</f>
        <v>0</v>
      </c>
      <c r="K229" s="205"/>
      <c r="L229" s="210"/>
      <c r="M229" s="211"/>
      <c r="N229" s="212"/>
      <c r="O229" s="212"/>
      <c r="P229" s="213">
        <f>P230+P243+P254+P269</f>
        <v>0</v>
      </c>
      <c r="Q229" s="212"/>
      <c r="R229" s="213">
        <f>R230+R243+R254+R269</f>
        <v>0.22465455000000001</v>
      </c>
      <c r="S229" s="212"/>
      <c r="T229" s="214">
        <f>T230+T243+T254+T269</f>
        <v>0.040000000000000001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89</v>
      </c>
      <c r="AT229" s="216" t="s">
        <v>78</v>
      </c>
      <c r="AU229" s="216" t="s">
        <v>79</v>
      </c>
      <c r="AY229" s="215" t="s">
        <v>138</v>
      </c>
      <c r="BK229" s="217">
        <f>BK230+BK243+BK254+BK269</f>
        <v>0</v>
      </c>
    </row>
    <row r="230" s="12" customFormat="1" ht="22.8" customHeight="1">
      <c r="A230" s="12"/>
      <c r="B230" s="204"/>
      <c r="C230" s="205"/>
      <c r="D230" s="206" t="s">
        <v>78</v>
      </c>
      <c r="E230" s="218" t="s">
        <v>332</v>
      </c>
      <c r="F230" s="218" t="s">
        <v>333</v>
      </c>
      <c r="G230" s="205"/>
      <c r="H230" s="205"/>
      <c r="I230" s="208"/>
      <c r="J230" s="219">
        <f>BK230</f>
        <v>0</v>
      </c>
      <c r="K230" s="205"/>
      <c r="L230" s="210"/>
      <c r="M230" s="211"/>
      <c r="N230" s="212"/>
      <c r="O230" s="212"/>
      <c r="P230" s="213">
        <f>SUM(P231:P242)</f>
        <v>0</v>
      </c>
      <c r="Q230" s="212"/>
      <c r="R230" s="213">
        <f>SUM(R231:R242)</f>
        <v>0.038900000000000004</v>
      </c>
      <c r="S230" s="212"/>
      <c r="T230" s="214">
        <f>SUM(T231:T242)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89</v>
      </c>
      <c r="AT230" s="216" t="s">
        <v>78</v>
      </c>
      <c r="AU230" s="216" t="s">
        <v>87</v>
      </c>
      <c r="AY230" s="215" t="s">
        <v>138</v>
      </c>
      <c r="BK230" s="217">
        <f>SUM(BK231:BK242)</f>
        <v>0</v>
      </c>
    </row>
    <row r="231" s="2" customFormat="1" ht="21.75" customHeight="1">
      <c r="A231" s="39"/>
      <c r="B231" s="40"/>
      <c r="C231" s="256" t="s">
        <v>334</v>
      </c>
      <c r="D231" s="256" t="s">
        <v>158</v>
      </c>
      <c r="E231" s="257" t="s">
        <v>335</v>
      </c>
      <c r="F231" s="258" t="s">
        <v>336</v>
      </c>
      <c r="G231" s="259" t="s">
        <v>220</v>
      </c>
      <c r="H231" s="260">
        <v>4</v>
      </c>
      <c r="I231" s="261"/>
      <c r="J231" s="262">
        <f>ROUND(I231*H231,2)</f>
        <v>0</v>
      </c>
      <c r="K231" s="263"/>
      <c r="L231" s="264"/>
      <c r="M231" s="265" t="s">
        <v>1</v>
      </c>
      <c r="N231" s="266" t="s">
        <v>44</v>
      </c>
      <c r="O231" s="92"/>
      <c r="P231" s="230">
        <f>O231*H231</f>
        <v>0</v>
      </c>
      <c r="Q231" s="230">
        <v>0.0066</v>
      </c>
      <c r="R231" s="230">
        <f>Q231*H231</f>
        <v>0.0264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304</v>
      </c>
      <c r="AT231" s="232" t="s">
        <v>158</v>
      </c>
      <c r="AU231" s="232" t="s">
        <v>89</v>
      </c>
      <c r="AY231" s="17" t="s">
        <v>138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7" t="s">
        <v>87</v>
      </c>
      <c r="BK231" s="233">
        <f>ROUND(I231*H231,2)</f>
        <v>0</v>
      </c>
      <c r="BL231" s="17" t="s">
        <v>226</v>
      </c>
      <c r="BM231" s="232" t="s">
        <v>337</v>
      </c>
    </row>
    <row r="232" s="14" customFormat="1">
      <c r="A232" s="14"/>
      <c r="B232" s="245"/>
      <c r="C232" s="246"/>
      <c r="D232" s="236" t="s">
        <v>146</v>
      </c>
      <c r="E232" s="247" t="s">
        <v>1</v>
      </c>
      <c r="F232" s="248" t="s">
        <v>144</v>
      </c>
      <c r="G232" s="246"/>
      <c r="H232" s="249">
        <v>4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146</v>
      </c>
      <c r="AU232" s="255" t="s">
        <v>89</v>
      </c>
      <c r="AV232" s="14" t="s">
        <v>89</v>
      </c>
      <c r="AW232" s="14" t="s">
        <v>36</v>
      </c>
      <c r="AX232" s="14" t="s">
        <v>87</v>
      </c>
      <c r="AY232" s="255" t="s">
        <v>138</v>
      </c>
    </row>
    <row r="233" s="2" customFormat="1" ht="24.15" customHeight="1">
      <c r="A233" s="39"/>
      <c r="B233" s="40"/>
      <c r="C233" s="256" t="s">
        <v>338</v>
      </c>
      <c r="D233" s="256" t="s">
        <v>158</v>
      </c>
      <c r="E233" s="257" t="s">
        <v>339</v>
      </c>
      <c r="F233" s="258" t="s">
        <v>340</v>
      </c>
      <c r="G233" s="259" t="s">
        <v>220</v>
      </c>
      <c r="H233" s="260">
        <v>2</v>
      </c>
      <c r="I233" s="261"/>
      <c r="J233" s="262">
        <f>ROUND(I233*H233,2)</f>
        <v>0</v>
      </c>
      <c r="K233" s="263"/>
      <c r="L233" s="264"/>
      <c r="M233" s="265" t="s">
        <v>1</v>
      </c>
      <c r="N233" s="266" t="s">
        <v>44</v>
      </c>
      <c r="O233" s="92"/>
      <c r="P233" s="230">
        <f>O233*H233</f>
        <v>0</v>
      </c>
      <c r="Q233" s="230">
        <v>0.0022499999999999998</v>
      </c>
      <c r="R233" s="230">
        <f>Q233*H233</f>
        <v>0.0044999999999999997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304</v>
      </c>
      <c r="AT233" s="232" t="s">
        <v>158</v>
      </c>
      <c r="AU233" s="232" t="s">
        <v>89</v>
      </c>
      <c r="AY233" s="17" t="s">
        <v>138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87</v>
      </c>
      <c r="BK233" s="233">
        <f>ROUND(I233*H233,2)</f>
        <v>0</v>
      </c>
      <c r="BL233" s="17" t="s">
        <v>226</v>
      </c>
      <c r="BM233" s="232" t="s">
        <v>341</v>
      </c>
    </row>
    <row r="234" s="14" customFormat="1">
      <c r="A234" s="14"/>
      <c r="B234" s="245"/>
      <c r="C234" s="246"/>
      <c r="D234" s="236" t="s">
        <v>146</v>
      </c>
      <c r="E234" s="247" t="s">
        <v>1</v>
      </c>
      <c r="F234" s="248" t="s">
        <v>89</v>
      </c>
      <c r="G234" s="246"/>
      <c r="H234" s="249">
        <v>2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146</v>
      </c>
      <c r="AU234" s="255" t="s">
        <v>89</v>
      </c>
      <c r="AV234" s="14" t="s">
        <v>89</v>
      </c>
      <c r="AW234" s="14" t="s">
        <v>36</v>
      </c>
      <c r="AX234" s="14" t="s">
        <v>87</v>
      </c>
      <c r="AY234" s="255" t="s">
        <v>138</v>
      </c>
    </row>
    <row r="235" s="2" customFormat="1" ht="21.75" customHeight="1">
      <c r="A235" s="39"/>
      <c r="B235" s="40"/>
      <c r="C235" s="256" t="s">
        <v>342</v>
      </c>
      <c r="D235" s="256" t="s">
        <v>158</v>
      </c>
      <c r="E235" s="257" t="s">
        <v>343</v>
      </c>
      <c r="F235" s="258" t="s">
        <v>344</v>
      </c>
      <c r="G235" s="259" t="s">
        <v>220</v>
      </c>
      <c r="H235" s="260">
        <v>1</v>
      </c>
      <c r="I235" s="261"/>
      <c r="J235" s="262">
        <f>ROUND(I235*H235,2)</f>
        <v>0</v>
      </c>
      <c r="K235" s="263"/>
      <c r="L235" s="264"/>
      <c r="M235" s="265" t="s">
        <v>1</v>
      </c>
      <c r="N235" s="266" t="s">
        <v>44</v>
      </c>
      <c r="O235" s="92"/>
      <c r="P235" s="230">
        <f>O235*H235</f>
        <v>0</v>
      </c>
      <c r="Q235" s="230">
        <v>0.001</v>
      </c>
      <c r="R235" s="230">
        <f>Q235*H235</f>
        <v>0.001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304</v>
      </c>
      <c r="AT235" s="232" t="s">
        <v>158</v>
      </c>
      <c r="AU235" s="232" t="s">
        <v>89</v>
      </c>
      <c r="AY235" s="17" t="s">
        <v>138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7" t="s">
        <v>87</v>
      </c>
      <c r="BK235" s="233">
        <f>ROUND(I235*H235,2)</f>
        <v>0</v>
      </c>
      <c r="BL235" s="17" t="s">
        <v>226</v>
      </c>
      <c r="BM235" s="232" t="s">
        <v>345</v>
      </c>
    </row>
    <row r="236" s="14" customFormat="1">
      <c r="A236" s="14"/>
      <c r="B236" s="245"/>
      <c r="C236" s="246"/>
      <c r="D236" s="236" t="s">
        <v>146</v>
      </c>
      <c r="E236" s="247" t="s">
        <v>1</v>
      </c>
      <c r="F236" s="248" t="s">
        <v>87</v>
      </c>
      <c r="G236" s="246"/>
      <c r="H236" s="249">
        <v>1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146</v>
      </c>
      <c r="AU236" s="255" t="s">
        <v>89</v>
      </c>
      <c r="AV236" s="14" t="s">
        <v>89</v>
      </c>
      <c r="AW236" s="14" t="s">
        <v>36</v>
      </c>
      <c r="AX236" s="14" t="s">
        <v>87</v>
      </c>
      <c r="AY236" s="255" t="s">
        <v>138</v>
      </c>
    </row>
    <row r="237" s="2" customFormat="1" ht="24.15" customHeight="1">
      <c r="A237" s="39"/>
      <c r="B237" s="40"/>
      <c r="C237" s="256" t="s">
        <v>346</v>
      </c>
      <c r="D237" s="256" t="s">
        <v>158</v>
      </c>
      <c r="E237" s="257" t="s">
        <v>347</v>
      </c>
      <c r="F237" s="258" t="s">
        <v>348</v>
      </c>
      <c r="G237" s="259" t="s">
        <v>220</v>
      </c>
      <c r="H237" s="260">
        <v>2</v>
      </c>
      <c r="I237" s="261"/>
      <c r="J237" s="262">
        <f>ROUND(I237*H237,2)</f>
        <v>0</v>
      </c>
      <c r="K237" s="263"/>
      <c r="L237" s="264"/>
      <c r="M237" s="265" t="s">
        <v>1</v>
      </c>
      <c r="N237" s="266" t="s">
        <v>44</v>
      </c>
      <c r="O237" s="92"/>
      <c r="P237" s="230">
        <f>O237*H237</f>
        <v>0</v>
      </c>
      <c r="Q237" s="230">
        <v>0.001</v>
      </c>
      <c r="R237" s="230">
        <f>Q237*H237</f>
        <v>0.002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304</v>
      </c>
      <c r="AT237" s="232" t="s">
        <v>158</v>
      </c>
      <c r="AU237" s="232" t="s">
        <v>89</v>
      </c>
      <c r="AY237" s="17" t="s">
        <v>138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7" t="s">
        <v>87</v>
      </c>
      <c r="BK237" s="233">
        <f>ROUND(I237*H237,2)</f>
        <v>0</v>
      </c>
      <c r="BL237" s="17" t="s">
        <v>226</v>
      </c>
      <c r="BM237" s="232" t="s">
        <v>349</v>
      </c>
    </row>
    <row r="238" s="14" customFormat="1">
      <c r="A238" s="14"/>
      <c r="B238" s="245"/>
      <c r="C238" s="246"/>
      <c r="D238" s="236" t="s">
        <v>146</v>
      </c>
      <c r="E238" s="247" t="s">
        <v>1</v>
      </c>
      <c r="F238" s="248" t="s">
        <v>89</v>
      </c>
      <c r="G238" s="246"/>
      <c r="H238" s="249">
        <v>2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146</v>
      </c>
      <c r="AU238" s="255" t="s">
        <v>89</v>
      </c>
      <c r="AV238" s="14" t="s">
        <v>89</v>
      </c>
      <c r="AW238" s="14" t="s">
        <v>36</v>
      </c>
      <c r="AX238" s="14" t="s">
        <v>87</v>
      </c>
      <c r="AY238" s="255" t="s">
        <v>138</v>
      </c>
    </row>
    <row r="239" s="2" customFormat="1" ht="24.15" customHeight="1">
      <c r="A239" s="39"/>
      <c r="B239" s="40"/>
      <c r="C239" s="256" t="s">
        <v>350</v>
      </c>
      <c r="D239" s="256" t="s">
        <v>158</v>
      </c>
      <c r="E239" s="257" t="s">
        <v>351</v>
      </c>
      <c r="F239" s="258" t="s">
        <v>352</v>
      </c>
      <c r="G239" s="259" t="s">
        <v>220</v>
      </c>
      <c r="H239" s="260">
        <v>1</v>
      </c>
      <c r="I239" s="261"/>
      <c r="J239" s="262">
        <f>ROUND(I239*H239,2)</f>
        <v>0</v>
      </c>
      <c r="K239" s="263"/>
      <c r="L239" s="264"/>
      <c r="M239" s="265" t="s">
        <v>1</v>
      </c>
      <c r="N239" s="266" t="s">
        <v>44</v>
      </c>
      <c r="O239" s="92"/>
      <c r="P239" s="230">
        <f>O239*H239</f>
        <v>0</v>
      </c>
      <c r="Q239" s="230">
        <v>0.001</v>
      </c>
      <c r="R239" s="230">
        <f>Q239*H239</f>
        <v>0.001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304</v>
      </c>
      <c r="AT239" s="232" t="s">
        <v>158</v>
      </c>
      <c r="AU239" s="232" t="s">
        <v>89</v>
      </c>
      <c r="AY239" s="17" t="s">
        <v>138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87</v>
      </c>
      <c r="BK239" s="233">
        <f>ROUND(I239*H239,2)</f>
        <v>0</v>
      </c>
      <c r="BL239" s="17" t="s">
        <v>226</v>
      </c>
      <c r="BM239" s="232" t="s">
        <v>353</v>
      </c>
    </row>
    <row r="240" s="14" customFormat="1">
      <c r="A240" s="14"/>
      <c r="B240" s="245"/>
      <c r="C240" s="246"/>
      <c r="D240" s="236" t="s">
        <v>146</v>
      </c>
      <c r="E240" s="247" t="s">
        <v>1</v>
      </c>
      <c r="F240" s="248" t="s">
        <v>87</v>
      </c>
      <c r="G240" s="246"/>
      <c r="H240" s="249">
        <v>1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146</v>
      </c>
      <c r="AU240" s="255" t="s">
        <v>89</v>
      </c>
      <c r="AV240" s="14" t="s">
        <v>89</v>
      </c>
      <c r="AW240" s="14" t="s">
        <v>36</v>
      </c>
      <c r="AX240" s="14" t="s">
        <v>87</v>
      </c>
      <c r="AY240" s="255" t="s">
        <v>138</v>
      </c>
    </row>
    <row r="241" s="2" customFormat="1" ht="21.75" customHeight="1">
      <c r="A241" s="39"/>
      <c r="B241" s="40"/>
      <c r="C241" s="256" t="s">
        <v>354</v>
      </c>
      <c r="D241" s="256" t="s">
        <v>158</v>
      </c>
      <c r="E241" s="257" t="s">
        <v>355</v>
      </c>
      <c r="F241" s="258" t="s">
        <v>356</v>
      </c>
      <c r="G241" s="259" t="s">
        <v>220</v>
      </c>
      <c r="H241" s="260">
        <v>4</v>
      </c>
      <c r="I241" s="261"/>
      <c r="J241" s="262">
        <f>ROUND(I241*H241,2)</f>
        <v>0</v>
      </c>
      <c r="K241" s="263"/>
      <c r="L241" s="264"/>
      <c r="M241" s="265" t="s">
        <v>1</v>
      </c>
      <c r="N241" s="266" t="s">
        <v>44</v>
      </c>
      <c r="O241" s="92"/>
      <c r="P241" s="230">
        <f>O241*H241</f>
        <v>0</v>
      </c>
      <c r="Q241" s="230">
        <v>0.001</v>
      </c>
      <c r="R241" s="230">
        <f>Q241*H241</f>
        <v>0.0040000000000000001</v>
      </c>
      <c r="S241" s="230">
        <v>0</v>
      </c>
      <c r="T241" s="23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2" t="s">
        <v>304</v>
      </c>
      <c r="AT241" s="232" t="s">
        <v>158</v>
      </c>
      <c r="AU241" s="232" t="s">
        <v>89</v>
      </c>
      <c r="AY241" s="17" t="s">
        <v>138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7" t="s">
        <v>87</v>
      </c>
      <c r="BK241" s="233">
        <f>ROUND(I241*H241,2)</f>
        <v>0</v>
      </c>
      <c r="BL241" s="17" t="s">
        <v>226</v>
      </c>
      <c r="BM241" s="232" t="s">
        <v>357</v>
      </c>
    </row>
    <row r="242" s="14" customFormat="1">
      <c r="A242" s="14"/>
      <c r="B242" s="245"/>
      <c r="C242" s="246"/>
      <c r="D242" s="236" t="s">
        <v>146</v>
      </c>
      <c r="E242" s="247" t="s">
        <v>1</v>
      </c>
      <c r="F242" s="248" t="s">
        <v>144</v>
      </c>
      <c r="G242" s="246"/>
      <c r="H242" s="249">
        <v>4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146</v>
      </c>
      <c r="AU242" s="255" t="s">
        <v>89</v>
      </c>
      <c r="AV242" s="14" t="s">
        <v>89</v>
      </c>
      <c r="AW242" s="14" t="s">
        <v>36</v>
      </c>
      <c r="AX242" s="14" t="s">
        <v>87</v>
      </c>
      <c r="AY242" s="255" t="s">
        <v>138</v>
      </c>
    </row>
    <row r="243" s="12" customFormat="1" ht="22.8" customHeight="1">
      <c r="A243" s="12"/>
      <c r="B243" s="204"/>
      <c r="C243" s="205"/>
      <c r="D243" s="206" t="s">
        <v>78</v>
      </c>
      <c r="E243" s="218" t="s">
        <v>358</v>
      </c>
      <c r="F243" s="218" t="s">
        <v>359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SUM(P244:P253)</f>
        <v>0</v>
      </c>
      <c r="Q243" s="212"/>
      <c r="R243" s="213">
        <f>SUM(R244:R253)</f>
        <v>0.0070000000000000001</v>
      </c>
      <c r="S243" s="212"/>
      <c r="T243" s="214">
        <f>SUM(T244:T253)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89</v>
      </c>
      <c r="AT243" s="216" t="s">
        <v>78</v>
      </c>
      <c r="AU243" s="216" t="s">
        <v>87</v>
      </c>
      <c r="AY243" s="215" t="s">
        <v>138</v>
      </c>
      <c r="BK243" s="217">
        <f>SUM(BK244:BK253)</f>
        <v>0</v>
      </c>
    </row>
    <row r="244" s="2" customFormat="1" ht="24.15" customHeight="1">
      <c r="A244" s="39"/>
      <c r="B244" s="40"/>
      <c r="C244" s="220" t="s">
        <v>360</v>
      </c>
      <c r="D244" s="220" t="s">
        <v>140</v>
      </c>
      <c r="E244" s="221" t="s">
        <v>361</v>
      </c>
      <c r="F244" s="222" t="s">
        <v>362</v>
      </c>
      <c r="G244" s="223" t="s">
        <v>195</v>
      </c>
      <c r="H244" s="224">
        <v>6.6719999999999997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44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226</v>
      </c>
      <c r="AT244" s="232" t="s">
        <v>140</v>
      </c>
      <c r="AU244" s="232" t="s">
        <v>89</v>
      </c>
      <c r="AY244" s="17" t="s">
        <v>138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87</v>
      </c>
      <c r="BK244" s="233">
        <f>ROUND(I244*H244,2)</f>
        <v>0</v>
      </c>
      <c r="BL244" s="17" t="s">
        <v>226</v>
      </c>
      <c r="BM244" s="232" t="s">
        <v>363</v>
      </c>
    </row>
    <row r="245" s="13" customFormat="1">
      <c r="A245" s="13"/>
      <c r="B245" s="234"/>
      <c r="C245" s="235"/>
      <c r="D245" s="236" t="s">
        <v>146</v>
      </c>
      <c r="E245" s="237" t="s">
        <v>1</v>
      </c>
      <c r="F245" s="238" t="s">
        <v>364</v>
      </c>
      <c r="G245" s="235"/>
      <c r="H245" s="237" t="s">
        <v>1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146</v>
      </c>
      <c r="AU245" s="244" t="s">
        <v>89</v>
      </c>
      <c r="AV245" s="13" t="s">
        <v>87</v>
      </c>
      <c r="AW245" s="13" t="s">
        <v>36</v>
      </c>
      <c r="AX245" s="13" t="s">
        <v>79</v>
      </c>
      <c r="AY245" s="244" t="s">
        <v>138</v>
      </c>
    </row>
    <row r="246" s="14" customFormat="1">
      <c r="A246" s="14"/>
      <c r="B246" s="245"/>
      <c r="C246" s="246"/>
      <c r="D246" s="236" t="s">
        <v>146</v>
      </c>
      <c r="E246" s="247" t="s">
        <v>1</v>
      </c>
      <c r="F246" s="248" t="s">
        <v>365</v>
      </c>
      <c r="G246" s="246"/>
      <c r="H246" s="249">
        <v>0.628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146</v>
      </c>
      <c r="AU246" s="255" t="s">
        <v>89</v>
      </c>
      <c r="AV246" s="14" t="s">
        <v>89</v>
      </c>
      <c r="AW246" s="14" t="s">
        <v>36</v>
      </c>
      <c r="AX246" s="14" t="s">
        <v>79</v>
      </c>
      <c r="AY246" s="255" t="s">
        <v>138</v>
      </c>
    </row>
    <row r="247" s="14" customFormat="1">
      <c r="A247" s="14"/>
      <c r="B247" s="245"/>
      <c r="C247" s="246"/>
      <c r="D247" s="236" t="s">
        <v>146</v>
      </c>
      <c r="E247" s="247" t="s">
        <v>1</v>
      </c>
      <c r="F247" s="248" t="s">
        <v>366</v>
      </c>
      <c r="G247" s="246"/>
      <c r="H247" s="249">
        <v>0.628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146</v>
      </c>
      <c r="AU247" s="255" t="s">
        <v>89</v>
      </c>
      <c r="AV247" s="14" t="s">
        <v>89</v>
      </c>
      <c r="AW247" s="14" t="s">
        <v>36</v>
      </c>
      <c r="AX247" s="14" t="s">
        <v>79</v>
      </c>
      <c r="AY247" s="255" t="s">
        <v>138</v>
      </c>
    </row>
    <row r="248" s="14" customFormat="1">
      <c r="A248" s="14"/>
      <c r="B248" s="245"/>
      <c r="C248" s="246"/>
      <c r="D248" s="236" t="s">
        <v>146</v>
      </c>
      <c r="E248" s="247" t="s">
        <v>1</v>
      </c>
      <c r="F248" s="248" t="s">
        <v>367</v>
      </c>
      <c r="G248" s="246"/>
      <c r="H248" s="249">
        <v>0.39200000000000002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146</v>
      </c>
      <c r="AU248" s="255" t="s">
        <v>89</v>
      </c>
      <c r="AV248" s="14" t="s">
        <v>89</v>
      </c>
      <c r="AW248" s="14" t="s">
        <v>36</v>
      </c>
      <c r="AX248" s="14" t="s">
        <v>79</v>
      </c>
      <c r="AY248" s="255" t="s">
        <v>138</v>
      </c>
    </row>
    <row r="249" s="14" customFormat="1">
      <c r="A249" s="14"/>
      <c r="B249" s="245"/>
      <c r="C249" s="246"/>
      <c r="D249" s="236" t="s">
        <v>146</v>
      </c>
      <c r="E249" s="247" t="s">
        <v>1</v>
      </c>
      <c r="F249" s="248" t="s">
        <v>368</v>
      </c>
      <c r="G249" s="246"/>
      <c r="H249" s="249">
        <v>1.256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146</v>
      </c>
      <c r="AU249" s="255" t="s">
        <v>89</v>
      </c>
      <c r="AV249" s="14" t="s">
        <v>89</v>
      </c>
      <c r="AW249" s="14" t="s">
        <v>36</v>
      </c>
      <c r="AX249" s="14" t="s">
        <v>79</v>
      </c>
      <c r="AY249" s="255" t="s">
        <v>138</v>
      </c>
    </row>
    <row r="250" s="14" customFormat="1">
      <c r="A250" s="14"/>
      <c r="B250" s="245"/>
      <c r="C250" s="246"/>
      <c r="D250" s="236" t="s">
        <v>146</v>
      </c>
      <c r="E250" s="247" t="s">
        <v>1</v>
      </c>
      <c r="F250" s="248" t="s">
        <v>369</v>
      </c>
      <c r="G250" s="246"/>
      <c r="H250" s="249">
        <v>3.7679999999999998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146</v>
      </c>
      <c r="AU250" s="255" t="s">
        <v>89</v>
      </c>
      <c r="AV250" s="14" t="s">
        <v>89</v>
      </c>
      <c r="AW250" s="14" t="s">
        <v>36</v>
      </c>
      <c r="AX250" s="14" t="s">
        <v>79</v>
      </c>
      <c r="AY250" s="255" t="s">
        <v>138</v>
      </c>
    </row>
    <row r="251" s="15" customFormat="1">
      <c r="A251" s="15"/>
      <c r="B251" s="267"/>
      <c r="C251" s="268"/>
      <c r="D251" s="236" t="s">
        <v>146</v>
      </c>
      <c r="E251" s="269" t="s">
        <v>1</v>
      </c>
      <c r="F251" s="270" t="s">
        <v>370</v>
      </c>
      <c r="G251" s="268"/>
      <c r="H251" s="271">
        <v>6.6719999999999997</v>
      </c>
      <c r="I251" s="272"/>
      <c r="J251" s="268"/>
      <c r="K251" s="268"/>
      <c r="L251" s="273"/>
      <c r="M251" s="274"/>
      <c r="N251" s="275"/>
      <c r="O251" s="275"/>
      <c r="P251" s="275"/>
      <c r="Q251" s="275"/>
      <c r="R251" s="275"/>
      <c r="S251" s="275"/>
      <c r="T251" s="27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7" t="s">
        <v>146</v>
      </c>
      <c r="AU251" s="277" t="s">
        <v>89</v>
      </c>
      <c r="AV251" s="15" t="s">
        <v>144</v>
      </c>
      <c r="AW251" s="15" t="s">
        <v>36</v>
      </c>
      <c r="AX251" s="15" t="s">
        <v>87</v>
      </c>
      <c r="AY251" s="277" t="s">
        <v>138</v>
      </c>
    </row>
    <row r="252" s="2" customFormat="1" ht="16.5" customHeight="1">
      <c r="A252" s="39"/>
      <c r="B252" s="40"/>
      <c r="C252" s="256" t="s">
        <v>371</v>
      </c>
      <c r="D252" s="256" t="s">
        <v>158</v>
      </c>
      <c r="E252" s="257" t="s">
        <v>372</v>
      </c>
      <c r="F252" s="258" t="s">
        <v>373</v>
      </c>
      <c r="G252" s="259" t="s">
        <v>161</v>
      </c>
      <c r="H252" s="260">
        <v>0.0070000000000000001</v>
      </c>
      <c r="I252" s="261"/>
      <c r="J252" s="262">
        <f>ROUND(I252*H252,2)</f>
        <v>0</v>
      </c>
      <c r="K252" s="263"/>
      <c r="L252" s="264"/>
      <c r="M252" s="265" t="s">
        <v>1</v>
      </c>
      <c r="N252" s="266" t="s">
        <v>44</v>
      </c>
      <c r="O252" s="92"/>
      <c r="P252" s="230">
        <f>O252*H252</f>
        <v>0</v>
      </c>
      <c r="Q252" s="230">
        <v>1</v>
      </c>
      <c r="R252" s="230">
        <f>Q252*H252</f>
        <v>0.0070000000000000001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304</v>
      </c>
      <c r="AT252" s="232" t="s">
        <v>158</v>
      </c>
      <c r="AU252" s="232" t="s">
        <v>89</v>
      </c>
      <c r="AY252" s="17" t="s">
        <v>138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7" t="s">
        <v>87</v>
      </c>
      <c r="BK252" s="233">
        <f>ROUND(I252*H252,2)</f>
        <v>0</v>
      </c>
      <c r="BL252" s="17" t="s">
        <v>226</v>
      </c>
      <c r="BM252" s="232" t="s">
        <v>374</v>
      </c>
    </row>
    <row r="253" s="14" customFormat="1">
      <c r="A253" s="14"/>
      <c r="B253" s="245"/>
      <c r="C253" s="246"/>
      <c r="D253" s="236" t="s">
        <v>146</v>
      </c>
      <c r="E253" s="246"/>
      <c r="F253" s="248" t="s">
        <v>375</v>
      </c>
      <c r="G253" s="246"/>
      <c r="H253" s="249">
        <v>0.0070000000000000001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146</v>
      </c>
      <c r="AU253" s="255" t="s">
        <v>89</v>
      </c>
      <c r="AV253" s="14" t="s">
        <v>89</v>
      </c>
      <c r="AW253" s="14" t="s">
        <v>4</v>
      </c>
      <c r="AX253" s="14" t="s">
        <v>87</v>
      </c>
      <c r="AY253" s="255" t="s">
        <v>138</v>
      </c>
    </row>
    <row r="254" s="12" customFormat="1" ht="22.8" customHeight="1">
      <c r="A254" s="12"/>
      <c r="B254" s="204"/>
      <c r="C254" s="205"/>
      <c r="D254" s="206" t="s">
        <v>78</v>
      </c>
      <c r="E254" s="218" t="s">
        <v>376</v>
      </c>
      <c r="F254" s="218" t="s">
        <v>377</v>
      </c>
      <c r="G254" s="205"/>
      <c r="H254" s="205"/>
      <c r="I254" s="208"/>
      <c r="J254" s="219">
        <f>BK254</f>
        <v>0</v>
      </c>
      <c r="K254" s="205"/>
      <c r="L254" s="210"/>
      <c r="M254" s="211"/>
      <c r="N254" s="212"/>
      <c r="O254" s="212"/>
      <c r="P254" s="213">
        <f>SUM(P255:P268)</f>
        <v>0</v>
      </c>
      <c r="Q254" s="212"/>
      <c r="R254" s="213">
        <f>SUM(R255:R268)</f>
        <v>0</v>
      </c>
      <c r="S254" s="212"/>
      <c r="T254" s="214">
        <f>SUM(T255:T268)</f>
        <v>0.040000000000000001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5" t="s">
        <v>89</v>
      </c>
      <c r="AT254" s="216" t="s">
        <v>78</v>
      </c>
      <c r="AU254" s="216" t="s">
        <v>87</v>
      </c>
      <c r="AY254" s="215" t="s">
        <v>138</v>
      </c>
      <c r="BK254" s="217">
        <f>SUM(BK255:BK268)</f>
        <v>0</v>
      </c>
    </row>
    <row r="255" s="2" customFormat="1" ht="24.15" customHeight="1">
      <c r="A255" s="39"/>
      <c r="B255" s="40"/>
      <c r="C255" s="220" t="s">
        <v>378</v>
      </c>
      <c r="D255" s="220" t="s">
        <v>140</v>
      </c>
      <c r="E255" s="221" t="s">
        <v>379</v>
      </c>
      <c r="F255" s="222" t="s">
        <v>380</v>
      </c>
      <c r="G255" s="223" t="s">
        <v>220</v>
      </c>
      <c r="H255" s="224">
        <v>1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44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0.040000000000000001</v>
      </c>
      <c r="T255" s="231">
        <f>S255*H255</f>
        <v>0.040000000000000001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226</v>
      </c>
      <c r="AT255" s="232" t="s">
        <v>140</v>
      </c>
      <c r="AU255" s="232" t="s">
        <v>89</v>
      </c>
      <c r="AY255" s="17" t="s">
        <v>138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87</v>
      </c>
      <c r="BK255" s="233">
        <f>ROUND(I255*H255,2)</f>
        <v>0</v>
      </c>
      <c r="BL255" s="17" t="s">
        <v>226</v>
      </c>
      <c r="BM255" s="232" t="s">
        <v>381</v>
      </c>
    </row>
    <row r="256" s="13" customFormat="1">
      <c r="A256" s="13"/>
      <c r="B256" s="234"/>
      <c r="C256" s="235"/>
      <c r="D256" s="236" t="s">
        <v>146</v>
      </c>
      <c r="E256" s="237" t="s">
        <v>1</v>
      </c>
      <c r="F256" s="238" t="s">
        <v>382</v>
      </c>
      <c r="G256" s="235"/>
      <c r="H256" s="237" t="s">
        <v>1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146</v>
      </c>
      <c r="AU256" s="244" t="s">
        <v>89</v>
      </c>
      <c r="AV256" s="13" t="s">
        <v>87</v>
      </c>
      <c r="AW256" s="13" t="s">
        <v>36</v>
      </c>
      <c r="AX256" s="13" t="s">
        <v>79</v>
      </c>
      <c r="AY256" s="244" t="s">
        <v>138</v>
      </c>
    </row>
    <row r="257" s="14" customFormat="1">
      <c r="A257" s="14"/>
      <c r="B257" s="245"/>
      <c r="C257" s="246"/>
      <c r="D257" s="236" t="s">
        <v>146</v>
      </c>
      <c r="E257" s="247" t="s">
        <v>1</v>
      </c>
      <c r="F257" s="248" t="s">
        <v>87</v>
      </c>
      <c r="G257" s="246"/>
      <c r="H257" s="249">
        <v>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146</v>
      </c>
      <c r="AU257" s="255" t="s">
        <v>89</v>
      </c>
      <c r="AV257" s="14" t="s">
        <v>89</v>
      </c>
      <c r="AW257" s="14" t="s">
        <v>36</v>
      </c>
      <c r="AX257" s="14" t="s">
        <v>87</v>
      </c>
      <c r="AY257" s="255" t="s">
        <v>138</v>
      </c>
    </row>
    <row r="258" s="2" customFormat="1" ht="24.15" customHeight="1">
      <c r="A258" s="39"/>
      <c r="B258" s="40"/>
      <c r="C258" s="220" t="s">
        <v>383</v>
      </c>
      <c r="D258" s="220" t="s">
        <v>140</v>
      </c>
      <c r="E258" s="221" t="s">
        <v>384</v>
      </c>
      <c r="F258" s="222" t="s">
        <v>385</v>
      </c>
      <c r="G258" s="223" t="s">
        <v>220</v>
      </c>
      <c r="H258" s="224">
        <v>4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44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226</v>
      </c>
      <c r="AT258" s="232" t="s">
        <v>140</v>
      </c>
      <c r="AU258" s="232" t="s">
        <v>89</v>
      </c>
      <c r="AY258" s="17" t="s">
        <v>138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87</v>
      </c>
      <c r="BK258" s="233">
        <f>ROUND(I258*H258,2)</f>
        <v>0</v>
      </c>
      <c r="BL258" s="17" t="s">
        <v>226</v>
      </c>
      <c r="BM258" s="232" t="s">
        <v>386</v>
      </c>
    </row>
    <row r="259" s="14" customFormat="1">
      <c r="A259" s="14"/>
      <c r="B259" s="245"/>
      <c r="C259" s="246"/>
      <c r="D259" s="236" t="s">
        <v>146</v>
      </c>
      <c r="E259" s="247" t="s">
        <v>1</v>
      </c>
      <c r="F259" s="248" t="s">
        <v>144</v>
      </c>
      <c r="G259" s="246"/>
      <c r="H259" s="249">
        <v>4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146</v>
      </c>
      <c r="AU259" s="255" t="s">
        <v>89</v>
      </c>
      <c r="AV259" s="14" t="s">
        <v>89</v>
      </c>
      <c r="AW259" s="14" t="s">
        <v>36</v>
      </c>
      <c r="AX259" s="14" t="s">
        <v>87</v>
      </c>
      <c r="AY259" s="255" t="s">
        <v>138</v>
      </c>
    </row>
    <row r="260" s="2" customFormat="1" ht="24.15" customHeight="1">
      <c r="A260" s="39"/>
      <c r="B260" s="40"/>
      <c r="C260" s="220" t="s">
        <v>387</v>
      </c>
      <c r="D260" s="220" t="s">
        <v>140</v>
      </c>
      <c r="E260" s="221" t="s">
        <v>388</v>
      </c>
      <c r="F260" s="222" t="s">
        <v>389</v>
      </c>
      <c r="G260" s="223" t="s">
        <v>220</v>
      </c>
      <c r="H260" s="224">
        <v>3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44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226</v>
      </c>
      <c r="AT260" s="232" t="s">
        <v>140</v>
      </c>
      <c r="AU260" s="232" t="s">
        <v>89</v>
      </c>
      <c r="AY260" s="17" t="s">
        <v>138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87</v>
      </c>
      <c r="BK260" s="233">
        <f>ROUND(I260*H260,2)</f>
        <v>0</v>
      </c>
      <c r="BL260" s="17" t="s">
        <v>226</v>
      </c>
      <c r="BM260" s="232" t="s">
        <v>390</v>
      </c>
    </row>
    <row r="261" s="14" customFormat="1">
      <c r="A261" s="14"/>
      <c r="B261" s="245"/>
      <c r="C261" s="246"/>
      <c r="D261" s="236" t="s">
        <v>146</v>
      </c>
      <c r="E261" s="247" t="s">
        <v>1</v>
      </c>
      <c r="F261" s="248" t="s">
        <v>391</v>
      </c>
      <c r="G261" s="246"/>
      <c r="H261" s="249">
        <v>3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146</v>
      </c>
      <c r="AU261" s="255" t="s">
        <v>89</v>
      </c>
      <c r="AV261" s="14" t="s">
        <v>89</v>
      </c>
      <c r="AW261" s="14" t="s">
        <v>36</v>
      </c>
      <c r="AX261" s="14" t="s">
        <v>87</v>
      </c>
      <c r="AY261" s="255" t="s">
        <v>138</v>
      </c>
    </row>
    <row r="262" s="2" customFormat="1" ht="24.15" customHeight="1">
      <c r="A262" s="39"/>
      <c r="B262" s="40"/>
      <c r="C262" s="220" t="s">
        <v>392</v>
      </c>
      <c r="D262" s="220" t="s">
        <v>140</v>
      </c>
      <c r="E262" s="221" t="s">
        <v>393</v>
      </c>
      <c r="F262" s="222" t="s">
        <v>394</v>
      </c>
      <c r="G262" s="223" t="s">
        <v>220</v>
      </c>
      <c r="H262" s="224">
        <v>1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44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226</v>
      </c>
      <c r="AT262" s="232" t="s">
        <v>140</v>
      </c>
      <c r="AU262" s="232" t="s">
        <v>89</v>
      </c>
      <c r="AY262" s="17" t="s">
        <v>138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87</v>
      </c>
      <c r="BK262" s="233">
        <f>ROUND(I262*H262,2)</f>
        <v>0</v>
      </c>
      <c r="BL262" s="17" t="s">
        <v>226</v>
      </c>
      <c r="BM262" s="232" t="s">
        <v>395</v>
      </c>
    </row>
    <row r="263" s="14" customFormat="1">
      <c r="A263" s="14"/>
      <c r="B263" s="245"/>
      <c r="C263" s="246"/>
      <c r="D263" s="236" t="s">
        <v>146</v>
      </c>
      <c r="E263" s="247" t="s">
        <v>1</v>
      </c>
      <c r="F263" s="248" t="s">
        <v>87</v>
      </c>
      <c r="G263" s="246"/>
      <c r="H263" s="249">
        <v>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146</v>
      </c>
      <c r="AU263" s="255" t="s">
        <v>89</v>
      </c>
      <c r="AV263" s="14" t="s">
        <v>89</v>
      </c>
      <c r="AW263" s="14" t="s">
        <v>36</v>
      </c>
      <c r="AX263" s="14" t="s">
        <v>87</v>
      </c>
      <c r="AY263" s="255" t="s">
        <v>138</v>
      </c>
    </row>
    <row r="264" s="2" customFormat="1" ht="24.15" customHeight="1">
      <c r="A264" s="39"/>
      <c r="B264" s="40"/>
      <c r="C264" s="220" t="s">
        <v>396</v>
      </c>
      <c r="D264" s="220" t="s">
        <v>140</v>
      </c>
      <c r="E264" s="221" t="s">
        <v>397</v>
      </c>
      <c r="F264" s="222" t="s">
        <v>398</v>
      </c>
      <c r="G264" s="223" t="s">
        <v>220</v>
      </c>
      <c r="H264" s="224">
        <v>1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44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226</v>
      </c>
      <c r="AT264" s="232" t="s">
        <v>140</v>
      </c>
      <c r="AU264" s="232" t="s">
        <v>89</v>
      </c>
      <c r="AY264" s="17" t="s">
        <v>138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7" t="s">
        <v>87</v>
      </c>
      <c r="BK264" s="233">
        <f>ROUND(I264*H264,2)</f>
        <v>0</v>
      </c>
      <c r="BL264" s="17" t="s">
        <v>226</v>
      </c>
      <c r="BM264" s="232" t="s">
        <v>399</v>
      </c>
    </row>
    <row r="265" s="14" customFormat="1">
      <c r="A265" s="14"/>
      <c r="B265" s="245"/>
      <c r="C265" s="246"/>
      <c r="D265" s="236" t="s">
        <v>146</v>
      </c>
      <c r="E265" s="247" t="s">
        <v>1</v>
      </c>
      <c r="F265" s="248" t="s">
        <v>87</v>
      </c>
      <c r="G265" s="246"/>
      <c r="H265" s="249">
        <v>1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146</v>
      </c>
      <c r="AU265" s="255" t="s">
        <v>89</v>
      </c>
      <c r="AV265" s="14" t="s">
        <v>89</v>
      </c>
      <c r="AW265" s="14" t="s">
        <v>36</v>
      </c>
      <c r="AX265" s="14" t="s">
        <v>87</v>
      </c>
      <c r="AY265" s="255" t="s">
        <v>138</v>
      </c>
    </row>
    <row r="266" s="2" customFormat="1" ht="24.15" customHeight="1">
      <c r="A266" s="39"/>
      <c r="B266" s="40"/>
      <c r="C266" s="220" t="s">
        <v>400</v>
      </c>
      <c r="D266" s="220" t="s">
        <v>140</v>
      </c>
      <c r="E266" s="221" t="s">
        <v>401</v>
      </c>
      <c r="F266" s="222" t="s">
        <v>402</v>
      </c>
      <c r="G266" s="223" t="s">
        <v>220</v>
      </c>
      <c r="H266" s="224">
        <v>1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44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226</v>
      </c>
      <c r="AT266" s="232" t="s">
        <v>140</v>
      </c>
      <c r="AU266" s="232" t="s">
        <v>89</v>
      </c>
      <c r="AY266" s="17" t="s">
        <v>138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7" t="s">
        <v>87</v>
      </c>
      <c r="BK266" s="233">
        <f>ROUND(I266*H266,2)</f>
        <v>0</v>
      </c>
      <c r="BL266" s="17" t="s">
        <v>226</v>
      </c>
      <c r="BM266" s="232" t="s">
        <v>403</v>
      </c>
    </row>
    <row r="267" s="14" customFormat="1">
      <c r="A267" s="14"/>
      <c r="B267" s="245"/>
      <c r="C267" s="246"/>
      <c r="D267" s="236" t="s">
        <v>146</v>
      </c>
      <c r="E267" s="247" t="s">
        <v>1</v>
      </c>
      <c r="F267" s="248" t="s">
        <v>87</v>
      </c>
      <c r="G267" s="246"/>
      <c r="H267" s="249">
        <v>1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146</v>
      </c>
      <c r="AU267" s="255" t="s">
        <v>89</v>
      </c>
      <c r="AV267" s="14" t="s">
        <v>89</v>
      </c>
      <c r="AW267" s="14" t="s">
        <v>36</v>
      </c>
      <c r="AX267" s="14" t="s">
        <v>87</v>
      </c>
      <c r="AY267" s="255" t="s">
        <v>138</v>
      </c>
    </row>
    <row r="268" s="2" customFormat="1" ht="24.15" customHeight="1">
      <c r="A268" s="39"/>
      <c r="B268" s="40"/>
      <c r="C268" s="220" t="s">
        <v>404</v>
      </c>
      <c r="D268" s="220" t="s">
        <v>140</v>
      </c>
      <c r="E268" s="221" t="s">
        <v>405</v>
      </c>
      <c r="F268" s="222" t="s">
        <v>406</v>
      </c>
      <c r="G268" s="223" t="s">
        <v>220</v>
      </c>
      <c r="H268" s="224">
        <v>4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44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226</v>
      </c>
      <c r="AT268" s="232" t="s">
        <v>140</v>
      </c>
      <c r="AU268" s="232" t="s">
        <v>89</v>
      </c>
      <c r="AY268" s="17" t="s">
        <v>138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87</v>
      </c>
      <c r="BK268" s="233">
        <f>ROUND(I268*H268,2)</f>
        <v>0</v>
      </c>
      <c r="BL268" s="17" t="s">
        <v>226</v>
      </c>
      <c r="BM268" s="232" t="s">
        <v>407</v>
      </c>
    </row>
    <row r="269" s="12" customFormat="1" ht="22.8" customHeight="1">
      <c r="A269" s="12"/>
      <c r="B269" s="204"/>
      <c r="C269" s="205"/>
      <c r="D269" s="206" t="s">
        <v>78</v>
      </c>
      <c r="E269" s="218" t="s">
        <v>408</v>
      </c>
      <c r="F269" s="218" t="s">
        <v>409</v>
      </c>
      <c r="G269" s="205"/>
      <c r="H269" s="205"/>
      <c r="I269" s="208"/>
      <c r="J269" s="219">
        <f>BK269</f>
        <v>0</v>
      </c>
      <c r="K269" s="205"/>
      <c r="L269" s="210"/>
      <c r="M269" s="211"/>
      <c r="N269" s="212"/>
      <c r="O269" s="212"/>
      <c r="P269" s="213">
        <f>SUM(P270:P271)</f>
        <v>0</v>
      </c>
      <c r="Q269" s="212"/>
      <c r="R269" s="213">
        <f>SUM(R270:R271)</f>
        <v>0.17875455000000001</v>
      </c>
      <c r="S269" s="212"/>
      <c r="T269" s="214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89</v>
      </c>
      <c r="AT269" s="216" t="s">
        <v>78</v>
      </c>
      <c r="AU269" s="216" t="s">
        <v>87</v>
      </c>
      <c r="AY269" s="215" t="s">
        <v>138</v>
      </c>
      <c r="BK269" s="217">
        <f>SUM(BK270:BK271)</f>
        <v>0</v>
      </c>
    </row>
    <row r="270" s="2" customFormat="1" ht="16.5" customHeight="1">
      <c r="A270" s="39"/>
      <c r="B270" s="40"/>
      <c r="C270" s="220" t="s">
        <v>410</v>
      </c>
      <c r="D270" s="220" t="s">
        <v>140</v>
      </c>
      <c r="E270" s="221" t="s">
        <v>411</v>
      </c>
      <c r="F270" s="222" t="s">
        <v>412</v>
      </c>
      <c r="G270" s="223" t="s">
        <v>195</v>
      </c>
      <c r="H270" s="224">
        <v>5.6550000000000002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44</v>
      </c>
      <c r="O270" s="92"/>
      <c r="P270" s="230">
        <f>O270*H270</f>
        <v>0</v>
      </c>
      <c r="Q270" s="230">
        <v>0.031609999999999999</v>
      </c>
      <c r="R270" s="230">
        <f>Q270*H270</f>
        <v>0.17875455000000001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226</v>
      </c>
      <c r="AT270" s="232" t="s">
        <v>140</v>
      </c>
      <c r="AU270" s="232" t="s">
        <v>89</v>
      </c>
      <c r="AY270" s="17" t="s">
        <v>138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7" t="s">
        <v>87</v>
      </c>
      <c r="BK270" s="233">
        <f>ROUND(I270*H270,2)</f>
        <v>0</v>
      </c>
      <c r="BL270" s="17" t="s">
        <v>226</v>
      </c>
      <c r="BM270" s="232" t="s">
        <v>413</v>
      </c>
    </row>
    <row r="271" s="14" customFormat="1">
      <c r="A271" s="14"/>
      <c r="B271" s="245"/>
      <c r="C271" s="246"/>
      <c r="D271" s="236" t="s">
        <v>146</v>
      </c>
      <c r="E271" s="247" t="s">
        <v>1</v>
      </c>
      <c r="F271" s="248" t="s">
        <v>414</v>
      </c>
      <c r="G271" s="246"/>
      <c r="H271" s="249">
        <v>5.6550000000000002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146</v>
      </c>
      <c r="AU271" s="255" t="s">
        <v>89</v>
      </c>
      <c r="AV271" s="14" t="s">
        <v>89</v>
      </c>
      <c r="AW271" s="14" t="s">
        <v>36</v>
      </c>
      <c r="AX271" s="14" t="s">
        <v>87</v>
      </c>
      <c r="AY271" s="255" t="s">
        <v>138</v>
      </c>
    </row>
    <row r="272" s="12" customFormat="1" ht="25.92" customHeight="1">
      <c r="A272" s="12"/>
      <c r="B272" s="204"/>
      <c r="C272" s="205"/>
      <c r="D272" s="206" t="s">
        <v>78</v>
      </c>
      <c r="E272" s="207" t="s">
        <v>158</v>
      </c>
      <c r="F272" s="207" t="s">
        <v>415</v>
      </c>
      <c r="G272" s="205"/>
      <c r="H272" s="205"/>
      <c r="I272" s="208"/>
      <c r="J272" s="209">
        <f>BK272</f>
        <v>0</v>
      </c>
      <c r="K272" s="205"/>
      <c r="L272" s="210"/>
      <c r="M272" s="211"/>
      <c r="N272" s="212"/>
      <c r="O272" s="212"/>
      <c r="P272" s="213">
        <f>P273+P286</f>
        <v>0</v>
      </c>
      <c r="Q272" s="212"/>
      <c r="R272" s="213">
        <f>R273+R286</f>
        <v>0.0025500000000000002</v>
      </c>
      <c r="S272" s="212"/>
      <c r="T272" s="214">
        <f>T273+T286</f>
        <v>1.8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5" t="s">
        <v>153</v>
      </c>
      <c r="AT272" s="216" t="s">
        <v>78</v>
      </c>
      <c r="AU272" s="216" t="s">
        <v>79</v>
      </c>
      <c r="AY272" s="215" t="s">
        <v>138</v>
      </c>
      <c r="BK272" s="217">
        <f>BK273+BK286</f>
        <v>0</v>
      </c>
    </row>
    <row r="273" s="12" customFormat="1" ht="22.8" customHeight="1">
      <c r="A273" s="12"/>
      <c r="B273" s="204"/>
      <c r="C273" s="205"/>
      <c r="D273" s="206" t="s">
        <v>78</v>
      </c>
      <c r="E273" s="218" t="s">
        <v>416</v>
      </c>
      <c r="F273" s="218" t="s">
        <v>417</v>
      </c>
      <c r="G273" s="205"/>
      <c r="H273" s="205"/>
      <c r="I273" s="208"/>
      <c r="J273" s="219">
        <f>BK273</f>
        <v>0</v>
      </c>
      <c r="K273" s="205"/>
      <c r="L273" s="210"/>
      <c r="M273" s="211"/>
      <c r="N273" s="212"/>
      <c r="O273" s="212"/>
      <c r="P273" s="213">
        <f>SUM(P274:P285)</f>
        <v>0</v>
      </c>
      <c r="Q273" s="212"/>
      <c r="R273" s="213">
        <f>SUM(R274:R285)</f>
        <v>0.0025500000000000002</v>
      </c>
      <c r="S273" s="212"/>
      <c r="T273" s="214">
        <f>SUM(T274:T285)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5" t="s">
        <v>153</v>
      </c>
      <c r="AT273" s="216" t="s">
        <v>78</v>
      </c>
      <c r="AU273" s="216" t="s">
        <v>87</v>
      </c>
      <c r="AY273" s="215" t="s">
        <v>138</v>
      </c>
      <c r="BK273" s="217">
        <f>SUM(BK274:BK285)</f>
        <v>0</v>
      </c>
    </row>
    <row r="274" s="2" customFormat="1" ht="24.15" customHeight="1">
      <c r="A274" s="39"/>
      <c r="B274" s="40"/>
      <c r="C274" s="220" t="s">
        <v>418</v>
      </c>
      <c r="D274" s="220" t="s">
        <v>140</v>
      </c>
      <c r="E274" s="221" t="s">
        <v>419</v>
      </c>
      <c r="F274" s="222" t="s">
        <v>420</v>
      </c>
      <c r="G274" s="223" t="s">
        <v>170</v>
      </c>
      <c r="H274" s="224">
        <v>4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44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421</v>
      </c>
      <c r="AT274" s="232" t="s">
        <v>140</v>
      </c>
      <c r="AU274" s="232" t="s">
        <v>89</v>
      </c>
      <c r="AY274" s="17" t="s">
        <v>138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7" t="s">
        <v>87</v>
      </c>
      <c r="BK274" s="233">
        <f>ROUND(I274*H274,2)</f>
        <v>0</v>
      </c>
      <c r="BL274" s="17" t="s">
        <v>421</v>
      </c>
      <c r="BM274" s="232" t="s">
        <v>422</v>
      </c>
    </row>
    <row r="275" s="14" customFormat="1">
      <c r="A275" s="14"/>
      <c r="B275" s="245"/>
      <c r="C275" s="246"/>
      <c r="D275" s="236" t="s">
        <v>146</v>
      </c>
      <c r="E275" s="247" t="s">
        <v>1</v>
      </c>
      <c r="F275" s="248" t="s">
        <v>144</v>
      </c>
      <c r="G275" s="246"/>
      <c r="H275" s="249">
        <v>4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146</v>
      </c>
      <c r="AU275" s="255" t="s">
        <v>89</v>
      </c>
      <c r="AV275" s="14" t="s">
        <v>89</v>
      </c>
      <c r="AW275" s="14" t="s">
        <v>36</v>
      </c>
      <c r="AX275" s="14" t="s">
        <v>87</v>
      </c>
      <c r="AY275" s="255" t="s">
        <v>138</v>
      </c>
    </row>
    <row r="276" s="2" customFormat="1" ht="24.15" customHeight="1">
      <c r="A276" s="39"/>
      <c r="B276" s="40"/>
      <c r="C276" s="220" t="s">
        <v>423</v>
      </c>
      <c r="D276" s="220" t="s">
        <v>140</v>
      </c>
      <c r="E276" s="221" t="s">
        <v>424</v>
      </c>
      <c r="F276" s="222" t="s">
        <v>425</v>
      </c>
      <c r="G276" s="223" t="s">
        <v>170</v>
      </c>
      <c r="H276" s="224">
        <v>5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44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421</v>
      </c>
      <c r="AT276" s="232" t="s">
        <v>140</v>
      </c>
      <c r="AU276" s="232" t="s">
        <v>89</v>
      </c>
      <c r="AY276" s="17" t="s">
        <v>138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7" t="s">
        <v>87</v>
      </c>
      <c r="BK276" s="233">
        <f>ROUND(I276*H276,2)</f>
        <v>0</v>
      </c>
      <c r="BL276" s="17" t="s">
        <v>421</v>
      </c>
      <c r="BM276" s="232" t="s">
        <v>426</v>
      </c>
    </row>
    <row r="277" s="13" customFormat="1">
      <c r="A277" s="13"/>
      <c r="B277" s="234"/>
      <c r="C277" s="235"/>
      <c r="D277" s="236" t="s">
        <v>146</v>
      </c>
      <c r="E277" s="237" t="s">
        <v>1</v>
      </c>
      <c r="F277" s="238" t="s">
        <v>427</v>
      </c>
      <c r="G277" s="235"/>
      <c r="H277" s="237" t="s">
        <v>1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146</v>
      </c>
      <c r="AU277" s="244" t="s">
        <v>89</v>
      </c>
      <c r="AV277" s="13" t="s">
        <v>87</v>
      </c>
      <c r="AW277" s="13" t="s">
        <v>36</v>
      </c>
      <c r="AX277" s="13" t="s">
        <v>79</v>
      </c>
      <c r="AY277" s="244" t="s">
        <v>138</v>
      </c>
    </row>
    <row r="278" s="14" customFormat="1">
      <c r="A278" s="14"/>
      <c r="B278" s="245"/>
      <c r="C278" s="246"/>
      <c r="D278" s="236" t="s">
        <v>146</v>
      </c>
      <c r="E278" s="247" t="s">
        <v>1</v>
      </c>
      <c r="F278" s="248" t="s">
        <v>428</v>
      </c>
      <c r="G278" s="246"/>
      <c r="H278" s="249">
        <v>5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146</v>
      </c>
      <c r="AU278" s="255" t="s">
        <v>89</v>
      </c>
      <c r="AV278" s="14" t="s">
        <v>89</v>
      </c>
      <c r="AW278" s="14" t="s">
        <v>36</v>
      </c>
      <c r="AX278" s="14" t="s">
        <v>87</v>
      </c>
      <c r="AY278" s="255" t="s">
        <v>138</v>
      </c>
    </row>
    <row r="279" s="2" customFormat="1" ht="24.15" customHeight="1">
      <c r="A279" s="39"/>
      <c r="B279" s="40"/>
      <c r="C279" s="256" t="s">
        <v>429</v>
      </c>
      <c r="D279" s="256" t="s">
        <v>158</v>
      </c>
      <c r="E279" s="257" t="s">
        <v>430</v>
      </c>
      <c r="F279" s="258" t="s">
        <v>431</v>
      </c>
      <c r="G279" s="259" t="s">
        <v>170</v>
      </c>
      <c r="H279" s="260">
        <v>5</v>
      </c>
      <c r="I279" s="261"/>
      <c r="J279" s="262">
        <f>ROUND(I279*H279,2)</f>
        <v>0</v>
      </c>
      <c r="K279" s="263"/>
      <c r="L279" s="264"/>
      <c r="M279" s="265" t="s">
        <v>1</v>
      </c>
      <c r="N279" s="266" t="s">
        <v>44</v>
      </c>
      <c r="O279" s="92"/>
      <c r="P279" s="230">
        <f>O279*H279</f>
        <v>0</v>
      </c>
      <c r="Q279" s="230">
        <v>0.00042999999999999999</v>
      </c>
      <c r="R279" s="230">
        <f>Q279*H279</f>
        <v>0.00215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432</v>
      </c>
      <c r="AT279" s="232" t="s">
        <v>158</v>
      </c>
      <c r="AU279" s="232" t="s">
        <v>89</v>
      </c>
      <c r="AY279" s="17" t="s">
        <v>138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87</v>
      </c>
      <c r="BK279" s="233">
        <f>ROUND(I279*H279,2)</f>
        <v>0</v>
      </c>
      <c r="BL279" s="17" t="s">
        <v>432</v>
      </c>
      <c r="BM279" s="232" t="s">
        <v>433</v>
      </c>
    </row>
    <row r="280" s="13" customFormat="1">
      <c r="A280" s="13"/>
      <c r="B280" s="234"/>
      <c r="C280" s="235"/>
      <c r="D280" s="236" t="s">
        <v>146</v>
      </c>
      <c r="E280" s="237" t="s">
        <v>1</v>
      </c>
      <c r="F280" s="238" t="s">
        <v>427</v>
      </c>
      <c r="G280" s="235"/>
      <c r="H280" s="237" t="s">
        <v>1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146</v>
      </c>
      <c r="AU280" s="244" t="s">
        <v>89</v>
      </c>
      <c r="AV280" s="13" t="s">
        <v>87</v>
      </c>
      <c r="AW280" s="13" t="s">
        <v>36</v>
      </c>
      <c r="AX280" s="13" t="s">
        <v>79</v>
      </c>
      <c r="AY280" s="244" t="s">
        <v>138</v>
      </c>
    </row>
    <row r="281" s="14" customFormat="1">
      <c r="A281" s="14"/>
      <c r="B281" s="245"/>
      <c r="C281" s="246"/>
      <c r="D281" s="236" t="s">
        <v>146</v>
      </c>
      <c r="E281" s="247" t="s">
        <v>1</v>
      </c>
      <c r="F281" s="248" t="s">
        <v>428</v>
      </c>
      <c r="G281" s="246"/>
      <c r="H281" s="249">
        <v>5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146</v>
      </c>
      <c r="AU281" s="255" t="s">
        <v>89</v>
      </c>
      <c r="AV281" s="14" t="s">
        <v>89</v>
      </c>
      <c r="AW281" s="14" t="s">
        <v>36</v>
      </c>
      <c r="AX281" s="14" t="s">
        <v>87</v>
      </c>
      <c r="AY281" s="255" t="s">
        <v>138</v>
      </c>
    </row>
    <row r="282" s="2" customFormat="1" ht="24.15" customHeight="1">
      <c r="A282" s="39"/>
      <c r="B282" s="40"/>
      <c r="C282" s="220" t="s">
        <v>434</v>
      </c>
      <c r="D282" s="220" t="s">
        <v>140</v>
      </c>
      <c r="E282" s="221" t="s">
        <v>435</v>
      </c>
      <c r="F282" s="222" t="s">
        <v>436</v>
      </c>
      <c r="G282" s="223" t="s">
        <v>220</v>
      </c>
      <c r="H282" s="224">
        <v>4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44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421</v>
      </c>
      <c r="AT282" s="232" t="s">
        <v>140</v>
      </c>
      <c r="AU282" s="232" t="s">
        <v>89</v>
      </c>
      <c r="AY282" s="17" t="s">
        <v>138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7" t="s">
        <v>87</v>
      </c>
      <c r="BK282" s="233">
        <f>ROUND(I282*H282,2)</f>
        <v>0</v>
      </c>
      <c r="BL282" s="17" t="s">
        <v>421</v>
      </c>
      <c r="BM282" s="232" t="s">
        <v>437</v>
      </c>
    </row>
    <row r="283" s="14" customFormat="1">
      <c r="A283" s="14"/>
      <c r="B283" s="245"/>
      <c r="C283" s="246"/>
      <c r="D283" s="236" t="s">
        <v>146</v>
      </c>
      <c r="E283" s="247" t="s">
        <v>1</v>
      </c>
      <c r="F283" s="248" t="s">
        <v>144</v>
      </c>
      <c r="G283" s="246"/>
      <c r="H283" s="249">
        <v>4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146</v>
      </c>
      <c r="AU283" s="255" t="s">
        <v>89</v>
      </c>
      <c r="AV283" s="14" t="s">
        <v>89</v>
      </c>
      <c r="AW283" s="14" t="s">
        <v>36</v>
      </c>
      <c r="AX283" s="14" t="s">
        <v>87</v>
      </c>
      <c r="AY283" s="255" t="s">
        <v>138</v>
      </c>
    </row>
    <row r="284" s="2" customFormat="1" ht="24.15" customHeight="1">
      <c r="A284" s="39"/>
      <c r="B284" s="40"/>
      <c r="C284" s="256" t="s">
        <v>438</v>
      </c>
      <c r="D284" s="256" t="s">
        <v>158</v>
      </c>
      <c r="E284" s="257" t="s">
        <v>439</v>
      </c>
      <c r="F284" s="258" t="s">
        <v>440</v>
      </c>
      <c r="G284" s="259" t="s">
        <v>220</v>
      </c>
      <c r="H284" s="260">
        <v>4</v>
      </c>
      <c r="I284" s="261"/>
      <c r="J284" s="262">
        <f>ROUND(I284*H284,2)</f>
        <v>0</v>
      </c>
      <c r="K284" s="263"/>
      <c r="L284" s="264"/>
      <c r="M284" s="265" t="s">
        <v>1</v>
      </c>
      <c r="N284" s="266" t="s">
        <v>44</v>
      </c>
      <c r="O284" s="92"/>
      <c r="P284" s="230">
        <f>O284*H284</f>
        <v>0</v>
      </c>
      <c r="Q284" s="230">
        <v>0.00010000000000000001</v>
      </c>
      <c r="R284" s="230">
        <f>Q284*H284</f>
        <v>0.00040000000000000002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432</v>
      </c>
      <c r="AT284" s="232" t="s">
        <v>158</v>
      </c>
      <c r="AU284" s="232" t="s">
        <v>89</v>
      </c>
      <c r="AY284" s="17" t="s">
        <v>138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7" t="s">
        <v>87</v>
      </c>
      <c r="BK284" s="233">
        <f>ROUND(I284*H284,2)</f>
        <v>0</v>
      </c>
      <c r="BL284" s="17" t="s">
        <v>432</v>
      </c>
      <c r="BM284" s="232" t="s">
        <v>441</v>
      </c>
    </row>
    <row r="285" s="14" customFormat="1">
      <c r="A285" s="14"/>
      <c r="B285" s="245"/>
      <c r="C285" s="246"/>
      <c r="D285" s="236" t="s">
        <v>146</v>
      </c>
      <c r="E285" s="247" t="s">
        <v>1</v>
      </c>
      <c r="F285" s="248" t="s">
        <v>144</v>
      </c>
      <c r="G285" s="246"/>
      <c r="H285" s="249">
        <v>4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146</v>
      </c>
      <c r="AU285" s="255" t="s">
        <v>89</v>
      </c>
      <c r="AV285" s="14" t="s">
        <v>89</v>
      </c>
      <c r="AW285" s="14" t="s">
        <v>36</v>
      </c>
      <c r="AX285" s="14" t="s">
        <v>87</v>
      </c>
      <c r="AY285" s="255" t="s">
        <v>138</v>
      </c>
    </row>
    <row r="286" s="12" customFormat="1" ht="22.8" customHeight="1">
      <c r="A286" s="12"/>
      <c r="B286" s="204"/>
      <c r="C286" s="205"/>
      <c r="D286" s="206" t="s">
        <v>78</v>
      </c>
      <c r="E286" s="218" t="s">
        <v>442</v>
      </c>
      <c r="F286" s="218" t="s">
        <v>443</v>
      </c>
      <c r="G286" s="205"/>
      <c r="H286" s="205"/>
      <c r="I286" s="208"/>
      <c r="J286" s="219">
        <f>BK286</f>
        <v>0</v>
      </c>
      <c r="K286" s="205"/>
      <c r="L286" s="210"/>
      <c r="M286" s="211"/>
      <c r="N286" s="212"/>
      <c r="O286" s="212"/>
      <c r="P286" s="213">
        <f>SUM(P287:P289)</f>
        <v>0</v>
      </c>
      <c r="Q286" s="212"/>
      <c r="R286" s="213">
        <f>SUM(R287:R289)</f>
        <v>0</v>
      </c>
      <c r="S286" s="212"/>
      <c r="T286" s="214">
        <f>SUM(T287:T289)</f>
        <v>1.8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5" t="s">
        <v>153</v>
      </c>
      <c r="AT286" s="216" t="s">
        <v>78</v>
      </c>
      <c r="AU286" s="216" t="s">
        <v>87</v>
      </c>
      <c r="AY286" s="215" t="s">
        <v>138</v>
      </c>
      <c r="BK286" s="217">
        <f>SUM(BK287:BK289)</f>
        <v>0</v>
      </c>
    </row>
    <row r="287" s="2" customFormat="1" ht="24.15" customHeight="1">
      <c r="A287" s="39"/>
      <c r="B287" s="40"/>
      <c r="C287" s="220" t="s">
        <v>444</v>
      </c>
      <c r="D287" s="220" t="s">
        <v>140</v>
      </c>
      <c r="E287" s="221" t="s">
        <v>445</v>
      </c>
      <c r="F287" s="222" t="s">
        <v>446</v>
      </c>
      <c r="G287" s="223" t="s">
        <v>220</v>
      </c>
      <c r="H287" s="224">
        <v>1</v>
      </c>
      <c r="I287" s="225"/>
      <c r="J287" s="226">
        <f>ROUND(I287*H287,2)</f>
        <v>0</v>
      </c>
      <c r="K287" s="227"/>
      <c r="L287" s="45"/>
      <c r="M287" s="228" t="s">
        <v>1</v>
      </c>
      <c r="N287" s="229" t="s">
        <v>44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1.8</v>
      </c>
      <c r="T287" s="231">
        <f>S287*H287</f>
        <v>1.8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421</v>
      </c>
      <c r="AT287" s="232" t="s">
        <v>140</v>
      </c>
      <c r="AU287" s="232" t="s">
        <v>89</v>
      </c>
      <c r="AY287" s="17" t="s">
        <v>138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7" t="s">
        <v>87</v>
      </c>
      <c r="BK287" s="233">
        <f>ROUND(I287*H287,2)</f>
        <v>0</v>
      </c>
      <c r="BL287" s="17" t="s">
        <v>421</v>
      </c>
      <c r="BM287" s="232" t="s">
        <v>447</v>
      </c>
    </row>
    <row r="288" s="13" customFormat="1">
      <c r="A288" s="13"/>
      <c r="B288" s="234"/>
      <c r="C288" s="235"/>
      <c r="D288" s="236" t="s">
        <v>146</v>
      </c>
      <c r="E288" s="237" t="s">
        <v>1</v>
      </c>
      <c r="F288" s="238" t="s">
        <v>448</v>
      </c>
      <c r="G288" s="235"/>
      <c r="H288" s="237" t="s">
        <v>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146</v>
      </c>
      <c r="AU288" s="244" t="s">
        <v>89</v>
      </c>
      <c r="AV288" s="13" t="s">
        <v>87</v>
      </c>
      <c r="AW288" s="13" t="s">
        <v>36</v>
      </c>
      <c r="AX288" s="13" t="s">
        <v>79</v>
      </c>
      <c r="AY288" s="244" t="s">
        <v>138</v>
      </c>
    </row>
    <row r="289" s="14" customFormat="1">
      <c r="A289" s="14"/>
      <c r="B289" s="245"/>
      <c r="C289" s="246"/>
      <c r="D289" s="236" t="s">
        <v>146</v>
      </c>
      <c r="E289" s="247" t="s">
        <v>1</v>
      </c>
      <c r="F289" s="248" t="s">
        <v>87</v>
      </c>
      <c r="G289" s="246"/>
      <c r="H289" s="249">
        <v>1</v>
      </c>
      <c r="I289" s="250"/>
      <c r="J289" s="246"/>
      <c r="K289" s="246"/>
      <c r="L289" s="251"/>
      <c r="M289" s="278"/>
      <c r="N289" s="279"/>
      <c r="O289" s="279"/>
      <c r="P289" s="279"/>
      <c r="Q289" s="279"/>
      <c r="R289" s="279"/>
      <c r="S289" s="279"/>
      <c r="T289" s="28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146</v>
      </c>
      <c r="AU289" s="255" t="s">
        <v>89</v>
      </c>
      <c r="AV289" s="14" t="s">
        <v>89</v>
      </c>
      <c r="AW289" s="14" t="s">
        <v>36</v>
      </c>
      <c r="AX289" s="14" t="s">
        <v>87</v>
      </c>
      <c r="AY289" s="255" t="s">
        <v>138</v>
      </c>
    </row>
    <row r="290" s="2" customFormat="1" ht="6.96" customHeight="1">
      <c r="A290" s="39"/>
      <c r="B290" s="67"/>
      <c r="C290" s="68"/>
      <c r="D290" s="68"/>
      <c r="E290" s="68"/>
      <c r="F290" s="68"/>
      <c r="G290" s="68"/>
      <c r="H290" s="68"/>
      <c r="I290" s="68"/>
      <c r="J290" s="68"/>
      <c r="K290" s="68"/>
      <c r="L290" s="45"/>
      <c r="M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</row>
  </sheetData>
  <sheetProtection sheet="1" autoFilter="0" formatColumns="0" formatRows="0" objects="1" scenarios="1" spinCount="100000" saltValue="H1IedzMPtl4tbXgRFbp7OtRl+PU3XJXF0sKhEQElNGgcG87xrx1i1KLZF7W+7YC1Lp5qKyE1Hy2TbfUXvmHMIQ==" hashValue="S2iYjb97XwI6ScEk9L9/S28k8js3IVMjLfd1sxiFmcvCPJtk0pD2INZxUb1z539QpwUbZpNZv/Mj4poKOsR2Dg==" algorithmName="SHA-512" password="CC35"/>
  <autoFilter ref="C131:K28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ČOV pro Rekreační středisko Radost ve Vřesovicích u Kyjova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449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21. 8. 2025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28</v>
      </c>
      <c r="E14" s="39"/>
      <c r="F14" s="39"/>
      <c r="G14" s="39"/>
      <c r="H14" s="39"/>
      <c r="I14" s="141" t="s">
        <v>29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30</v>
      </c>
      <c r="F15" s="39"/>
      <c r="G15" s="39"/>
      <c r="H15" s="39"/>
      <c r="I15" s="141" t="s">
        <v>31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32</v>
      </c>
      <c r="E17" s="39"/>
      <c r="F17" s="39"/>
      <c r="G17" s="39"/>
      <c r="H17" s="39"/>
      <c r="I17" s="141" t="s">
        <v>29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31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34</v>
      </c>
      <c r="E20" s="39"/>
      <c r="F20" s="39"/>
      <c r="G20" s="39"/>
      <c r="H20" s="39"/>
      <c r="I20" s="141" t="s">
        <v>29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35</v>
      </c>
      <c r="F21" s="39"/>
      <c r="G21" s="39"/>
      <c r="H21" s="39"/>
      <c r="I21" s="141" t="s">
        <v>31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29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31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ROUND((SUM(BE123:BE206)),  2)</f>
        <v>0</v>
      </c>
      <c r="G33" s="39"/>
      <c r="H33" s="39"/>
      <c r="I33" s="156">
        <v>0.20999999999999999</v>
      </c>
      <c r="J33" s="155">
        <f>ROUND(((SUM(BE123:BE206))*I33),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ROUND((SUM(BF123:BF206)),  2)</f>
        <v>0</v>
      </c>
      <c r="G34" s="39"/>
      <c r="H34" s="39"/>
      <c r="I34" s="156">
        <v>0.12</v>
      </c>
      <c r="J34" s="155">
        <f>ROUND(((SUM(BF123:BF206))*I34),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ROUND((SUM(BG123:BG206)),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ROUND((SUM(BH123:BH206)),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ROUND((SUM(BI123:BI206)),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ČOV pro Rekreační středisko Radost ve Vřesovicích u Kyjova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PS01 - Technologie čištění odpadních vod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20</v>
      </c>
      <c r="D89" s="41"/>
      <c r="E89" s="41"/>
      <c r="F89" s="27" t="str">
        <f>F12</f>
        <v>Vřesovice, p.č. stavby 496, k.ú. Vřesovice</v>
      </c>
      <c r="G89" s="41"/>
      <c r="H89" s="41"/>
      <c r="I89" s="32" t="s">
        <v>22</v>
      </c>
      <c r="J89" s="80" t="str">
        <f>IF(J12="","",J12)</f>
        <v>21. 8. 2025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28</v>
      </c>
      <c r="D91" s="41"/>
      <c r="E91" s="41"/>
      <c r="F91" s="27" t="str">
        <f>E15</f>
        <v>Středisko volného času Slovácko, p.o.</v>
      </c>
      <c r="G91" s="41"/>
      <c r="H91" s="41"/>
      <c r="I91" s="32" t="s">
        <v>34</v>
      </c>
      <c r="J91" s="37" t="str">
        <f>E21</f>
        <v>Ing. Jakub Horner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32</v>
      </c>
      <c r="D92" s="41"/>
      <c r="E92" s="41"/>
      <c r="F92" s="27" t="str">
        <f>IF(E18="","",E18)</f>
        <v>Vyplň údaj</v>
      </c>
      <c r="G92" s="41"/>
      <c r="H92" s="41"/>
      <c r="I92" s="32" t="s">
        <v>37</v>
      </c>
      <c r="J92" s="37" t="str">
        <f>E24</f>
        <v>Ing. Jakub Horner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109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111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115</v>
      </c>
      <c r="E100" s="183"/>
      <c r="F100" s="183"/>
      <c r="G100" s="183"/>
      <c r="H100" s="183"/>
      <c r="I100" s="183"/>
      <c r="J100" s="184">
        <f>J182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450</v>
      </c>
      <c r="E101" s="189"/>
      <c r="F101" s="189"/>
      <c r="G101" s="189"/>
      <c r="H101" s="189"/>
      <c r="I101" s="189"/>
      <c r="J101" s="190">
        <f>J183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119</v>
      </c>
      <c r="E102" s="189"/>
      <c r="F102" s="189"/>
      <c r="G102" s="189"/>
      <c r="H102" s="189"/>
      <c r="I102" s="189"/>
      <c r="J102" s="190">
        <f>J192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451</v>
      </c>
      <c r="E103" s="189"/>
      <c r="F103" s="189"/>
      <c r="G103" s="189"/>
      <c r="H103" s="189"/>
      <c r="I103" s="189"/>
      <c r="J103" s="190">
        <f>J200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3" t="s">
        <v>123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2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ČOV pro Rekreační středisko Radost ve Vřesovicích u Kyjova</v>
      </c>
      <c r="F113" s="32"/>
      <c r="G113" s="32"/>
      <c r="H113" s="32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2" t="s">
        <v>100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PS01 - Technologie čištění odpadních vod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2" t="s">
        <v>20</v>
      </c>
      <c r="D117" s="41"/>
      <c r="E117" s="41"/>
      <c r="F117" s="27" t="str">
        <f>F12</f>
        <v>Vřesovice, p.č. stavby 496, k.ú. Vřesovice</v>
      </c>
      <c r="G117" s="41"/>
      <c r="H117" s="41"/>
      <c r="I117" s="32" t="s">
        <v>22</v>
      </c>
      <c r="J117" s="80" t="str">
        <f>IF(J12="","",J12)</f>
        <v>21. 8. 2025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2" t="s">
        <v>28</v>
      </c>
      <c r="D119" s="41"/>
      <c r="E119" s="41"/>
      <c r="F119" s="27" t="str">
        <f>E15</f>
        <v>Středisko volného času Slovácko, p.o.</v>
      </c>
      <c r="G119" s="41"/>
      <c r="H119" s="41"/>
      <c r="I119" s="32" t="s">
        <v>34</v>
      </c>
      <c r="J119" s="37" t="str">
        <f>E21</f>
        <v>Ing. Jakub Horner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2" t="s">
        <v>32</v>
      </c>
      <c r="D120" s="41"/>
      <c r="E120" s="41"/>
      <c r="F120" s="27" t="str">
        <f>IF(E18="","",E18)</f>
        <v>Vyplň údaj</v>
      </c>
      <c r="G120" s="41"/>
      <c r="H120" s="41"/>
      <c r="I120" s="32" t="s">
        <v>37</v>
      </c>
      <c r="J120" s="37" t="str">
        <f>E24</f>
        <v>Ing. Jakub Horner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124</v>
      </c>
      <c r="D122" s="195" t="s">
        <v>64</v>
      </c>
      <c r="E122" s="195" t="s">
        <v>60</v>
      </c>
      <c r="F122" s="195" t="s">
        <v>61</v>
      </c>
      <c r="G122" s="195" t="s">
        <v>125</v>
      </c>
      <c r="H122" s="195" t="s">
        <v>126</v>
      </c>
      <c r="I122" s="195" t="s">
        <v>127</v>
      </c>
      <c r="J122" s="196" t="s">
        <v>104</v>
      </c>
      <c r="K122" s="197" t="s">
        <v>128</v>
      </c>
      <c r="L122" s="198"/>
      <c r="M122" s="101" t="s">
        <v>1</v>
      </c>
      <c r="N122" s="102" t="s">
        <v>43</v>
      </c>
      <c r="O122" s="102" t="s">
        <v>129</v>
      </c>
      <c r="P122" s="102" t="s">
        <v>130</v>
      </c>
      <c r="Q122" s="102" t="s">
        <v>131</v>
      </c>
      <c r="R122" s="102" t="s">
        <v>132</v>
      </c>
      <c r="S122" s="102" t="s">
        <v>133</v>
      </c>
      <c r="T122" s="103" t="s">
        <v>134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135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P124+P182</f>
        <v>0</v>
      </c>
      <c r="Q123" s="105"/>
      <c r="R123" s="201">
        <f>R124+R182</f>
        <v>2.4853101200000003</v>
      </c>
      <c r="S123" s="105"/>
      <c r="T123" s="202">
        <f>T124+T182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7" t="s">
        <v>78</v>
      </c>
      <c r="AU123" s="17" t="s">
        <v>106</v>
      </c>
      <c r="BK123" s="203">
        <f>BK124+BK182</f>
        <v>0</v>
      </c>
    </row>
    <row r="124" s="12" customFormat="1" ht="25.92" customHeight="1">
      <c r="A124" s="12"/>
      <c r="B124" s="204"/>
      <c r="C124" s="205"/>
      <c r="D124" s="206" t="s">
        <v>78</v>
      </c>
      <c r="E124" s="207" t="s">
        <v>136</v>
      </c>
      <c r="F124" s="207" t="s">
        <v>137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P125+P132</f>
        <v>0</v>
      </c>
      <c r="Q124" s="212"/>
      <c r="R124" s="213">
        <f>R125+R132</f>
        <v>1.8259121200000001</v>
      </c>
      <c r="S124" s="212"/>
      <c r="T124" s="214">
        <f>T125+T132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87</v>
      </c>
      <c r="AT124" s="216" t="s">
        <v>78</v>
      </c>
      <c r="AU124" s="216" t="s">
        <v>79</v>
      </c>
      <c r="AY124" s="215" t="s">
        <v>138</v>
      </c>
      <c r="BK124" s="217">
        <f>BK125+BK132</f>
        <v>0</v>
      </c>
    </row>
    <row r="125" s="12" customFormat="1" ht="22.8" customHeight="1">
      <c r="A125" s="12"/>
      <c r="B125" s="204"/>
      <c r="C125" s="205"/>
      <c r="D125" s="206" t="s">
        <v>78</v>
      </c>
      <c r="E125" s="218" t="s">
        <v>153</v>
      </c>
      <c r="F125" s="218" t="s">
        <v>166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SUM(P126:P131)</f>
        <v>0</v>
      </c>
      <c r="Q125" s="212"/>
      <c r="R125" s="213">
        <f>SUM(R126:R131)</f>
        <v>1.671</v>
      </c>
      <c r="S125" s="212"/>
      <c r="T125" s="214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87</v>
      </c>
      <c r="AT125" s="216" t="s">
        <v>78</v>
      </c>
      <c r="AU125" s="216" t="s">
        <v>87</v>
      </c>
      <c r="AY125" s="215" t="s">
        <v>138</v>
      </c>
      <c r="BK125" s="217">
        <f>SUM(BK126:BK131)</f>
        <v>0</v>
      </c>
    </row>
    <row r="126" s="2" customFormat="1" ht="16.5" customHeight="1">
      <c r="A126" s="39"/>
      <c r="B126" s="40"/>
      <c r="C126" s="220" t="s">
        <v>87</v>
      </c>
      <c r="D126" s="220" t="s">
        <v>140</v>
      </c>
      <c r="E126" s="221" t="s">
        <v>452</v>
      </c>
      <c r="F126" s="222" t="s">
        <v>453</v>
      </c>
      <c r="G126" s="223" t="s">
        <v>220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44</v>
      </c>
      <c r="O126" s="92"/>
      <c r="P126" s="230">
        <f>O126*H126</f>
        <v>0</v>
      </c>
      <c r="Q126" s="230">
        <v>0.83550000000000002</v>
      </c>
      <c r="R126" s="230">
        <f>Q126*H126</f>
        <v>0.83550000000000002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144</v>
      </c>
      <c r="AT126" s="232" t="s">
        <v>140</v>
      </c>
      <c r="AU126" s="232" t="s">
        <v>89</v>
      </c>
      <c r="AY126" s="17" t="s">
        <v>138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87</v>
      </c>
      <c r="BK126" s="233">
        <f>ROUND(I126*H126,2)</f>
        <v>0</v>
      </c>
      <c r="BL126" s="17" t="s">
        <v>144</v>
      </c>
      <c r="BM126" s="232" t="s">
        <v>454</v>
      </c>
    </row>
    <row r="127" s="13" customFormat="1">
      <c r="A127" s="13"/>
      <c r="B127" s="234"/>
      <c r="C127" s="235"/>
      <c r="D127" s="236" t="s">
        <v>146</v>
      </c>
      <c r="E127" s="237" t="s">
        <v>1</v>
      </c>
      <c r="F127" s="238" t="s">
        <v>455</v>
      </c>
      <c r="G127" s="235"/>
      <c r="H127" s="237" t="s">
        <v>1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146</v>
      </c>
      <c r="AU127" s="244" t="s">
        <v>89</v>
      </c>
      <c r="AV127" s="13" t="s">
        <v>87</v>
      </c>
      <c r="AW127" s="13" t="s">
        <v>36</v>
      </c>
      <c r="AX127" s="13" t="s">
        <v>79</v>
      </c>
      <c r="AY127" s="244" t="s">
        <v>138</v>
      </c>
    </row>
    <row r="128" s="14" customFormat="1">
      <c r="A128" s="14"/>
      <c r="B128" s="245"/>
      <c r="C128" s="246"/>
      <c r="D128" s="236" t="s">
        <v>146</v>
      </c>
      <c r="E128" s="247" t="s">
        <v>1</v>
      </c>
      <c r="F128" s="248" t="s">
        <v>87</v>
      </c>
      <c r="G128" s="246"/>
      <c r="H128" s="249">
        <v>1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146</v>
      </c>
      <c r="AU128" s="255" t="s">
        <v>89</v>
      </c>
      <c r="AV128" s="14" t="s">
        <v>89</v>
      </c>
      <c r="AW128" s="14" t="s">
        <v>36</v>
      </c>
      <c r="AX128" s="14" t="s">
        <v>87</v>
      </c>
      <c r="AY128" s="255" t="s">
        <v>138</v>
      </c>
    </row>
    <row r="129" s="2" customFormat="1" ht="16.5" customHeight="1">
      <c r="A129" s="39"/>
      <c r="B129" s="40"/>
      <c r="C129" s="220" t="s">
        <v>89</v>
      </c>
      <c r="D129" s="220" t="s">
        <v>140</v>
      </c>
      <c r="E129" s="221" t="s">
        <v>456</v>
      </c>
      <c r="F129" s="222" t="s">
        <v>457</v>
      </c>
      <c r="G129" s="223" t="s">
        <v>220</v>
      </c>
      <c r="H129" s="224">
        <v>1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44</v>
      </c>
      <c r="O129" s="92"/>
      <c r="P129" s="230">
        <f>O129*H129</f>
        <v>0</v>
      </c>
      <c r="Q129" s="230">
        <v>0.83550000000000002</v>
      </c>
      <c r="R129" s="230">
        <f>Q129*H129</f>
        <v>0.83550000000000002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144</v>
      </c>
      <c r="AT129" s="232" t="s">
        <v>140</v>
      </c>
      <c r="AU129" s="232" t="s">
        <v>89</v>
      </c>
      <c r="AY129" s="17" t="s">
        <v>138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87</v>
      </c>
      <c r="BK129" s="233">
        <f>ROUND(I129*H129,2)</f>
        <v>0</v>
      </c>
      <c r="BL129" s="17" t="s">
        <v>144</v>
      </c>
      <c r="BM129" s="232" t="s">
        <v>458</v>
      </c>
    </row>
    <row r="130" s="13" customFormat="1">
      <c r="A130" s="13"/>
      <c r="B130" s="234"/>
      <c r="C130" s="235"/>
      <c r="D130" s="236" t="s">
        <v>146</v>
      </c>
      <c r="E130" s="237" t="s">
        <v>1</v>
      </c>
      <c r="F130" s="238" t="s">
        <v>459</v>
      </c>
      <c r="G130" s="235"/>
      <c r="H130" s="237" t="s">
        <v>1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146</v>
      </c>
      <c r="AU130" s="244" t="s">
        <v>89</v>
      </c>
      <c r="AV130" s="13" t="s">
        <v>87</v>
      </c>
      <c r="AW130" s="13" t="s">
        <v>36</v>
      </c>
      <c r="AX130" s="13" t="s">
        <v>79</v>
      </c>
      <c r="AY130" s="244" t="s">
        <v>138</v>
      </c>
    </row>
    <row r="131" s="14" customFormat="1">
      <c r="A131" s="14"/>
      <c r="B131" s="245"/>
      <c r="C131" s="246"/>
      <c r="D131" s="236" t="s">
        <v>146</v>
      </c>
      <c r="E131" s="247" t="s">
        <v>1</v>
      </c>
      <c r="F131" s="248" t="s">
        <v>87</v>
      </c>
      <c r="G131" s="246"/>
      <c r="H131" s="249">
        <v>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146</v>
      </c>
      <c r="AU131" s="255" t="s">
        <v>89</v>
      </c>
      <c r="AV131" s="14" t="s">
        <v>89</v>
      </c>
      <c r="AW131" s="14" t="s">
        <v>36</v>
      </c>
      <c r="AX131" s="14" t="s">
        <v>87</v>
      </c>
      <c r="AY131" s="255" t="s">
        <v>138</v>
      </c>
    </row>
    <row r="132" s="12" customFormat="1" ht="22.8" customHeight="1">
      <c r="A132" s="12"/>
      <c r="B132" s="204"/>
      <c r="C132" s="205"/>
      <c r="D132" s="206" t="s">
        <v>78</v>
      </c>
      <c r="E132" s="218" t="s">
        <v>162</v>
      </c>
      <c r="F132" s="218" t="s">
        <v>208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SUM(P133:P181)</f>
        <v>0</v>
      </c>
      <c r="Q132" s="212"/>
      <c r="R132" s="213">
        <f>SUM(R133:R181)</f>
        <v>0.15491212000000004</v>
      </c>
      <c r="S132" s="212"/>
      <c r="T132" s="214">
        <f>SUM(T133:T181)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87</v>
      </c>
      <c r="AT132" s="216" t="s">
        <v>78</v>
      </c>
      <c r="AU132" s="216" t="s">
        <v>87</v>
      </c>
      <c r="AY132" s="215" t="s">
        <v>138</v>
      </c>
      <c r="BK132" s="217">
        <f>SUM(BK133:BK181)</f>
        <v>0</v>
      </c>
    </row>
    <row r="133" s="2" customFormat="1" ht="33" customHeight="1">
      <c r="A133" s="39"/>
      <c r="B133" s="40"/>
      <c r="C133" s="220" t="s">
        <v>153</v>
      </c>
      <c r="D133" s="220" t="s">
        <v>140</v>
      </c>
      <c r="E133" s="221" t="s">
        <v>460</v>
      </c>
      <c r="F133" s="222" t="s">
        <v>461</v>
      </c>
      <c r="G133" s="223" t="s">
        <v>170</v>
      </c>
      <c r="H133" s="224">
        <v>5.75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44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144</v>
      </c>
      <c r="AT133" s="232" t="s">
        <v>140</v>
      </c>
      <c r="AU133" s="232" t="s">
        <v>89</v>
      </c>
      <c r="AY133" s="17" t="s">
        <v>138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87</v>
      </c>
      <c r="BK133" s="233">
        <f>ROUND(I133*H133,2)</f>
        <v>0</v>
      </c>
      <c r="BL133" s="17" t="s">
        <v>144</v>
      </c>
      <c r="BM133" s="232" t="s">
        <v>462</v>
      </c>
    </row>
    <row r="134" s="13" customFormat="1">
      <c r="A134" s="13"/>
      <c r="B134" s="234"/>
      <c r="C134" s="235"/>
      <c r="D134" s="236" t="s">
        <v>146</v>
      </c>
      <c r="E134" s="237" t="s">
        <v>1</v>
      </c>
      <c r="F134" s="238" t="s">
        <v>463</v>
      </c>
      <c r="G134" s="235"/>
      <c r="H134" s="237" t="s">
        <v>1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146</v>
      </c>
      <c r="AU134" s="244" t="s">
        <v>89</v>
      </c>
      <c r="AV134" s="13" t="s">
        <v>87</v>
      </c>
      <c r="AW134" s="13" t="s">
        <v>36</v>
      </c>
      <c r="AX134" s="13" t="s">
        <v>79</v>
      </c>
      <c r="AY134" s="244" t="s">
        <v>138</v>
      </c>
    </row>
    <row r="135" s="14" customFormat="1">
      <c r="A135" s="14"/>
      <c r="B135" s="245"/>
      <c r="C135" s="246"/>
      <c r="D135" s="236" t="s">
        <v>146</v>
      </c>
      <c r="E135" s="247" t="s">
        <v>1</v>
      </c>
      <c r="F135" s="248" t="s">
        <v>464</v>
      </c>
      <c r="G135" s="246"/>
      <c r="H135" s="249">
        <v>5.75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146</v>
      </c>
      <c r="AU135" s="255" t="s">
        <v>89</v>
      </c>
      <c r="AV135" s="14" t="s">
        <v>89</v>
      </c>
      <c r="AW135" s="14" t="s">
        <v>36</v>
      </c>
      <c r="AX135" s="14" t="s">
        <v>87</v>
      </c>
      <c r="AY135" s="255" t="s">
        <v>138</v>
      </c>
    </row>
    <row r="136" s="2" customFormat="1" ht="37.8" customHeight="1">
      <c r="A136" s="39"/>
      <c r="B136" s="40"/>
      <c r="C136" s="256" t="s">
        <v>144</v>
      </c>
      <c r="D136" s="256" t="s">
        <v>158</v>
      </c>
      <c r="E136" s="257" t="s">
        <v>465</v>
      </c>
      <c r="F136" s="258" t="s">
        <v>466</v>
      </c>
      <c r="G136" s="259" t="s">
        <v>170</v>
      </c>
      <c r="H136" s="260">
        <v>5.8360000000000003</v>
      </c>
      <c r="I136" s="261"/>
      <c r="J136" s="262">
        <f>ROUND(I136*H136,2)</f>
        <v>0</v>
      </c>
      <c r="K136" s="263"/>
      <c r="L136" s="264"/>
      <c r="M136" s="265" t="s">
        <v>1</v>
      </c>
      <c r="N136" s="266" t="s">
        <v>44</v>
      </c>
      <c r="O136" s="92"/>
      <c r="P136" s="230">
        <f>O136*H136</f>
        <v>0</v>
      </c>
      <c r="Q136" s="230">
        <v>0.0010200000000000001</v>
      </c>
      <c r="R136" s="230">
        <f>Q136*H136</f>
        <v>0.0059527200000000008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162</v>
      </c>
      <c r="AT136" s="232" t="s">
        <v>158</v>
      </c>
      <c r="AU136" s="232" t="s">
        <v>89</v>
      </c>
      <c r="AY136" s="17" t="s">
        <v>138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87</v>
      </c>
      <c r="BK136" s="233">
        <f>ROUND(I136*H136,2)</f>
        <v>0</v>
      </c>
      <c r="BL136" s="17" t="s">
        <v>144</v>
      </c>
      <c r="BM136" s="232" t="s">
        <v>467</v>
      </c>
    </row>
    <row r="137" s="13" customFormat="1">
      <c r="A137" s="13"/>
      <c r="B137" s="234"/>
      <c r="C137" s="235"/>
      <c r="D137" s="236" t="s">
        <v>146</v>
      </c>
      <c r="E137" s="237" t="s">
        <v>1</v>
      </c>
      <c r="F137" s="238" t="s">
        <v>468</v>
      </c>
      <c r="G137" s="235"/>
      <c r="H137" s="237" t="s">
        <v>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146</v>
      </c>
      <c r="AU137" s="244" t="s">
        <v>89</v>
      </c>
      <c r="AV137" s="13" t="s">
        <v>87</v>
      </c>
      <c r="AW137" s="13" t="s">
        <v>36</v>
      </c>
      <c r="AX137" s="13" t="s">
        <v>79</v>
      </c>
      <c r="AY137" s="244" t="s">
        <v>138</v>
      </c>
    </row>
    <row r="138" s="14" customFormat="1">
      <c r="A138" s="14"/>
      <c r="B138" s="245"/>
      <c r="C138" s="246"/>
      <c r="D138" s="236" t="s">
        <v>146</v>
      </c>
      <c r="E138" s="247" t="s">
        <v>1</v>
      </c>
      <c r="F138" s="248" t="s">
        <v>464</v>
      </c>
      <c r="G138" s="246"/>
      <c r="H138" s="249">
        <v>5.75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146</v>
      </c>
      <c r="AU138" s="255" t="s">
        <v>89</v>
      </c>
      <c r="AV138" s="14" t="s">
        <v>89</v>
      </c>
      <c r="AW138" s="14" t="s">
        <v>36</v>
      </c>
      <c r="AX138" s="14" t="s">
        <v>87</v>
      </c>
      <c r="AY138" s="255" t="s">
        <v>138</v>
      </c>
    </row>
    <row r="139" s="14" customFormat="1">
      <c r="A139" s="14"/>
      <c r="B139" s="245"/>
      <c r="C139" s="246"/>
      <c r="D139" s="236" t="s">
        <v>146</v>
      </c>
      <c r="E139" s="246"/>
      <c r="F139" s="248" t="s">
        <v>469</v>
      </c>
      <c r="G139" s="246"/>
      <c r="H139" s="249">
        <v>5.8360000000000003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146</v>
      </c>
      <c r="AU139" s="255" t="s">
        <v>89</v>
      </c>
      <c r="AV139" s="14" t="s">
        <v>89</v>
      </c>
      <c r="AW139" s="14" t="s">
        <v>4</v>
      </c>
      <c r="AX139" s="14" t="s">
        <v>87</v>
      </c>
      <c r="AY139" s="255" t="s">
        <v>138</v>
      </c>
    </row>
    <row r="140" s="2" customFormat="1" ht="33" customHeight="1">
      <c r="A140" s="39"/>
      <c r="B140" s="40"/>
      <c r="C140" s="220" t="s">
        <v>167</v>
      </c>
      <c r="D140" s="220" t="s">
        <v>140</v>
      </c>
      <c r="E140" s="221" t="s">
        <v>470</v>
      </c>
      <c r="F140" s="222" t="s">
        <v>471</v>
      </c>
      <c r="G140" s="223" t="s">
        <v>170</v>
      </c>
      <c r="H140" s="224">
        <v>15.199999999999999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44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144</v>
      </c>
      <c r="AT140" s="232" t="s">
        <v>140</v>
      </c>
      <c r="AU140" s="232" t="s">
        <v>89</v>
      </c>
      <c r="AY140" s="17" t="s">
        <v>138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87</v>
      </c>
      <c r="BK140" s="233">
        <f>ROUND(I140*H140,2)</f>
        <v>0</v>
      </c>
      <c r="BL140" s="17" t="s">
        <v>144</v>
      </c>
      <c r="BM140" s="232" t="s">
        <v>472</v>
      </c>
    </row>
    <row r="141" s="13" customFormat="1">
      <c r="A141" s="13"/>
      <c r="B141" s="234"/>
      <c r="C141" s="235"/>
      <c r="D141" s="236" t="s">
        <v>146</v>
      </c>
      <c r="E141" s="237" t="s">
        <v>1</v>
      </c>
      <c r="F141" s="238" t="s">
        <v>473</v>
      </c>
      <c r="G141" s="235"/>
      <c r="H141" s="237" t="s">
        <v>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146</v>
      </c>
      <c r="AU141" s="244" t="s">
        <v>89</v>
      </c>
      <c r="AV141" s="13" t="s">
        <v>87</v>
      </c>
      <c r="AW141" s="13" t="s">
        <v>36</v>
      </c>
      <c r="AX141" s="13" t="s">
        <v>79</v>
      </c>
      <c r="AY141" s="244" t="s">
        <v>138</v>
      </c>
    </row>
    <row r="142" s="14" customFormat="1">
      <c r="A142" s="14"/>
      <c r="B142" s="245"/>
      <c r="C142" s="246"/>
      <c r="D142" s="236" t="s">
        <v>146</v>
      </c>
      <c r="E142" s="247" t="s">
        <v>1</v>
      </c>
      <c r="F142" s="248" t="s">
        <v>474</v>
      </c>
      <c r="G142" s="246"/>
      <c r="H142" s="249">
        <v>10.199999999999999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146</v>
      </c>
      <c r="AU142" s="255" t="s">
        <v>89</v>
      </c>
      <c r="AV142" s="14" t="s">
        <v>89</v>
      </c>
      <c r="AW142" s="14" t="s">
        <v>36</v>
      </c>
      <c r="AX142" s="14" t="s">
        <v>79</v>
      </c>
      <c r="AY142" s="255" t="s">
        <v>138</v>
      </c>
    </row>
    <row r="143" s="13" customFormat="1">
      <c r="A143" s="13"/>
      <c r="B143" s="234"/>
      <c r="C143" s="235"/>
      <c r="D143" s="236" t="s">
        <v>146</v>
      </c>
      <c r="E143" s="237" t="s">
        <v>1</v>
      </c>
      <c r="F143" s="238" t="s">
        <v>475</v>
      </c>
      <c r="G143" s="235"/>
      <c r="H143" s="237" t="s">
        <v>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146</v>
      </c>
      <c r="AU143" s="244" t="s">
        <v>89</v>
      </c>
      <c r="AV143" s="13" t="s">
        <v>87</v>
      </c>
      <c r="AW143" s="13" t="s">
        <v>36</v>
      </c>
      <c r="AX143" s="13" t="s">
        <v>79</v>
      </c>
      <c r="AY143" s="244" t="s">
        <v>138</v>
      </c>
    </row>
    <row r="144" s="14" customFormat="1">
      <c r="A144" s="14"/>
      <c r="B144" s="245"/>
      <c r="C144" s="246"/>
      <c r="D144" s="236" t="s">
        <v>146</v>
      </c>
      <c r="E144" s="247" t="s">
        <v>1</v>
      </c>
      <c r="F144" s="248" t="s">
        <v>476</v>
      </c>
      <c r="G144" s="246"/>
      <c r="H144" s="249">
        <v>5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146</v>
      </c>
      <c r="AU144" s="255" t="s">
        <v>89</v>
      </c>
      <c r="AV144" s="14" t="s">
        <v>89</v>
      </c>
      <c r="AW144" s="14" t="s">
        <v>36</v>
      </c>
      <c r="AX144" s="14" t="s">
        <v>79</v>
      </c>
      <c r="AY144" s="255" t="s">
        <v>138</v>
      </c>
    </row>
    <row r="145" s="15" customFormat="1">
      <c r="A145" s="15"/>
      <c r="B145" s="267"/>
      <c r="C145" s="268"/>
      <c r="D145" s="236" t="s">
        <v>146</v>
      </c>
      <c r="E145" s="269" t="s">
        <v>1</v>
      </c>
      <c r="F145" s="270" t="s">
        <v>370</v>
      </c>
      <c r="G145" s="268"/>
      <c r="H145" s="271">
        <v>15.199999999999999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146</v>
      </c>
      <c r="AU145" s="277" t="s">
        <v>89</v>
      </c>
      <c r="AV145" s="15" t="s">
        <v>144</v>
      </c>
      <c r="AW145" s="15" t="s">
        <v>36</v>
      </c>
      <c r="AX145" s="15" t="s">
        <v>87</v>
      </c>
      <c r="AY145" s="277" t="s">
        <v>138</v>
      </c>
    </row>
    <row r="146" s="2" customFormat="1" ht="24.15" customHeight="1">
      <c r="A146" s="39"/>
      <c r="B146" s="40"/>
      <c r="C146" s="256" t="s">
        <v>174</v>
      </c>
      <c r="D146" s="256" t="s">
        <v>158</v>
      </c>
      <c r="E146" s="257" t="s">
        <v>477</v>
      </c>
      <c r="F146" s="258" t="s">
        <v>478</v>
      </c>
      <c r="G146" s="259" t="s">
        <v>170</v>
      </c>
      <c r="H146" s="260">
        <v>15.428000000000001</v>
      </c>
      <c r="I146" s="261"/>
      <c r="J146" s="262">
        <f>ROUND(I146*H146,2)</f>
        <v>0</v>
      </c>
      <c r="K146" s="263"/>
      <c r="L146" s="264"/>
      <c r="M146" s="265" t="s">
        <v>1</v>
      </c>
      <c r="N146" s="266" t="s">
        <v>44</v>
      </c>
      <c r="O146" s="92"/>
      <c r="P146" s="230">
        <f>O146*H146</f>
        <v>0</v>
      </c>
      <c r="Q146" s="230">
        <v>0.0010499999999999999</v>
      </c>
      <c r="R146" s="230">
        <f>Q146*H146</f>
        <v>0.016199399999999999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162</v>
      </c>
      <c r="AT146" s="232" t="s">
        <v>158</v>
      </c>
      <c r="AU146" s="232" t="s">
        <v>89</v>
      </c>
      <c r="AY146" s="17" t="s">
        <v>138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87</v>
      </c>
      <c r="BK146" s="233">
        <f>ROUND(I146*H146,2)</f>
        <v>0</v>
      </c>
      <c r="BL146" s="17" t="s">
        <v>144</v>
      </c>
      <c r="BM146" s="232" t="s">
        <v>479</v>
      </c>
    </row>
    <row r="147" s="13" customFormat="1">
      <c r="A147" s="13"/>
      <c r="B147" s="234"/>
      <c r="C147" s="235"/>
      <c r="D147" s="236" t="s">
        <v>146</v>
      </c>
      <c r="E147" s="237" t="s">
        <v>1</v>
      </c>
      <c r="F147" s="238" t="s">
        <v>480</v>
      </c>
      <c r="G147" s="235"/>
      <c r="H147" s="237" t="s">
        <v>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146</v>
      </c>
      <c r="AU147" s="244" t="s">
        <v>89</v>
      </c>
      <c r="AV147" s="13" t="s">
        <v>87</v>
      </c>
      <c r="AW147" s="13" t="s">
        <v>36</v>
      </c>
      <c r="AX147" s="13" t="s">
        <v>79</v>
      </c>
      <c r="AY147" s="244" t="s">
        <v>138</v>
      </c>
    </row>
    <row r="148" s="14" customFormat="1">
      <c r="A148" s="14"/>
      <c r="B148" s="245"/>
      <c r="C148" s="246"/>
      <c r="D148" s="236" t="s">
        <v>146</v>
      </c>
      <c r="E148" s="247" t="s">
        <v>1</v>
      </c>
      <c r="F148" s="248" t="s">
        <v>474</v>
      </c>
      <c r="G148" s="246"/>
      <c r="H148" s="249">
        <v>10.199999999999999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146</v>
      </c>
      <c r="AU148" s="255" t="s">
        <v>89</v>
      </c>
      <c r="AV148" s="14" t="s">
        <v>89</v>
      </c>
      <c r="AW148" s="14" t="s">
        <v>36</v>
      </c>
      <c r="AX148" s="14" t="s">
        <v>79</v>
      </c>
      <c r="AY148" s="255" t="s">
        <v>138</v>
      </c>
    </row>
    <row r="149" s="13" customFormat="1">
      <c r="A149" s="13"/>
      <c r="B149" s="234"/>
      <c r="C149" s="235"/>
      <c r="D149" s="236" t="s">
        <v>146</v>
      </c>
      <c r="E149" s="237" t="s">
        <v>1</v>
      </c>
      <c r="F149" s="238" t="s">
        <v>481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146</v>
      </c>
      <c r="AU149" s="244" t="s">
        <v>89</v>
      </c>
      <c r="AV149" s="13" t="s">
        <v>87</v>
      </c>
      <c r="AW149" s="13" t="s">
        <v>36</v>
      </c>
      <c r="AX149" s="13" t="s">
        <v>79</v>
      </c>
      <c r="AY149" s="244" t="s">
        <v>138</v>
      </c>
    </row>
    <row r="150" s="14" customFormat="1">
      <c r="A150" s="14"/>
      <c r="B150" s="245"/>
      <c r="C150" s="246"/>
      <c r="D150" s="236" t="s">
        <v>146</v>
      </c>
      <c r="E150" s="247" t="s">
        <v>1</v>
      </c>
      <c r="F150" s="248" t="s">
        <v>476</v>
      </c>
      <c r="G150" s="246"/>
      <c r="H150" s="249">
        <v>5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146</v>
      </c>
      <c r="AU150" s="255" t="s">
        <v>89</v>
      </c>
      <c r="AV150" s="14" t="s">
        <v>89</v>
      </c>
      <c r="AW150" s="14" t="s">
        <v>36</v>
      </c>
      <c r="AX150" s="14" t="s">
        <v>79</v>
      </c>
      <c r="AY150" s="255" t="s">
        <v>138</v>
      </c>
    </row>
    <row r="151" s="15" customFormat="1">
      <c r="A151" s="15"/>
      <c r="B151" s="267"/>
      <c r="C151" s="268"/>
      <c r="D151" s="236" t="s">
        <v>146</v>
      </c>
      <c r="E151" s="269" t="s">
        <v>1</v>
      </c>
      <c r="F151" s="270" t="s">
        <v>370</v>
      </c>
      <c r="G151" s="268"/>
      <c r="H151" s="271">
        <v>15.199999999999999</v>
      </c>
      <c r="I151" s="272"/>
      <c r="J151" s="268"/>
      <c r="K151" s="268"/>
      <c r="L151" s="273"/>
      <c r="M151" s="274"/>
      <c r="N151" s="275"/>
      <c r="O151" s="275"/>
      <c r="P151" s="275"/>
      <c r="Q151" s="275"/>
      <c r="R151" s="275"/>
      <c r="S151" s="275"/>
      <c r="T151" s="27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7" t="s">
        <v>146</v>
      </c>
      <c r="AU151" s="277" t="s">
        <v>89</v>
      </c>
      <c r="AV151" s="15" t="s">
        <v>144</v>
      </c>
      <c r="AW151" s="15" t="s">
        <v>36</v>
      </c>
      <c r="AX151" s="15" t="s">
        <v>87</v>
      </c>
      <c r="AY151" s="277" t="s">
        <v>138</v>
      </c>
    </row>
    <row r="152" s="14" customFormat="1">
      <c r="A152" s="14"/>
      <c r="B152" s="245"/>
      <c r="C152" s="246"/>
      <c r="D152" s="236" t="s">
        <v>146</v>
      </c>
      <c r="E152" s="246"/>
      <c r="F152" s="248" t="s">
        <v>482</v>
      </c>
      <c r="G152" s="246"/>
      <c r="H152" s="249">
        <v>15.428000000000001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146</v>
      </c>
      <c r="AU152" s="255" t="s">
        <v>89</v>
      </c>
      <c r="AV152" s="14" t="s">
        <v>89</v>
      </c>
      <c r="AW152" s="14" t="s">
        <v>4</v>
      </c>
      <c r="AX152" s="14" t="s">
        <v>87</v>
      </c>
      <c r="AY152" s="255" t="s">
        <v>138</v>
      </c>
    </row>
    <row r="153" s="2" customFormat="1" ht="24.15" customHeight="1">
      <c r="A153" s="39"/>
      <c r="B153" s="40"/>
      <c r="C153" s="220" t="s">
        <v>181</v>
      </c>
      <c r="D153" s="220" t="s">
        <v>140</v>
      </c>
      <c r="E153" s="221" t="s">
        <v>483</v>
      </c>
      <c r="F153" s="222" t="s">
        <v>484</v>
      </c>
      <c r="G153" s="223" t="s">
        <v>220</v>
      </c>
      <c r="H153" s="224">
        <v>4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44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144</v>
      </c>
      <c r="AT153" s="232" t="s">
        <v>140</v>
      </c>
      <c r="AU153" s="232" t="s">
        <v>89</v>
      </c>
      <c r="AY153" s="17" t="s">
        <v>138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87</v>
      </c>
      <c r="BK153" s="233">
        <f>ROUND(I153*H153,2)</f>
        <v>0</v>
      </c>
      <c r="BL153" s="17" t="s">
        <v>144</v>
      </c>
      <c r="BM153" s="232" t="s">
        <v>485</v>
      </c>
    </row>
    <row r="154" s="14" customFormat="1">
      <c r="A154" s="14"/>
      <c r="B154" s="245"/>
      <c r="C154" s="246"/>
      <c r="D154" s="236" t="s">
        <v>146</v>
      </c>
      <c r="E154" s="247" t="s">
        <v>1</v>
      </c>
      <c r="F154" s="248" t="s">
        <v>144</v>
      </c>
      <c r="G154" s="246"/>
      <c r="H154" s="249">
        <v>4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146</v>
      </c>
      <c r="AU154" s="255" t="s">
        <v>89</v>
      </c>
      <c r="AV154" s="14" t="s">
        <v>89</v>
      </c>
      <c r="AW154" s="14" t="s">
        <v>36</v>
      </c>
      <c r="AX154" s="14" t="s">
        <v>87</v>
      </c>
      <c r="AY154" s="255" t="s">
        <v>138</v>
      </c>
    </row>
    <row r="155" s="2" customFormat="1" ht="16.5" customHeight="1">
      <c r="A155" s="39"/>
      <c r="B155" s="40"/>
      <c r="C155" s="256" t="s">
        <v>162</v>
      </c>
      <c r="D155" s="256" t="s">
        <v>158</v>
      </c>
      <c r="E155" s="257" t="s">
        <v>486</v>
      </c>
      <c r="F155" s="258" t="s">
        <v>487</v>
      </c>
      <c r="G155" s="259" t="s">
        <v>220</v>
      </c>
      <c r="H155" s="260">
        <v>4</v>
      </c>
      <c r="I155" s="261"/>
      <c r="J155" s="262">
        <f>ROUND(I155*H155,2)</f>
        <v>0</v>
      </c>
      <c r="K155" s="263"/>
      <c r="L155" s="264"/>
      <c r="M155" s="265" t="s">
        <v>1</v>
      </c>
      <c r="N155" s="266" t="s">
        <v>44</v>
      </c>
      <c r="O155" s="92"/>
      <c r="P155" s="230">
        <f>O155*H155</f>
        <v>0</v>
      </c>
      <c r="Q155" s="230">
        <v>8.0000000000000007E-05</v>
      </c>
      <c r="R155" s="230">
        <f>Q155*H155</f>
        <v>0.00032000000000000003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162</v>
      </c>
      <c r="AT155" s="232" t="s">
        <v>158</v>
      </c>
      <c r="AU155" s="232" t="s">
        <v>89</v>
      </c>
      <c r="AY155" s="17" t="s">
        <v>138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87</v>
      </c>
      <c r="BK155" s="233">
        <f>ROUND(I155*H155,2)</f>
        <v>0</v>
      </c>
      <c r="BL155" s="17" t="s">
        <v>144</v>
      </c>
      <c r="BM155" s="232" t="s">
        <v>488</v>
      </c>
    </row>
    <row r="156" s="14" customFormat="1">
      <c r="A156" s="14"/>
      <c r="B156" s="245"/>
      <c r="C156" s="246"/>
      <c r="D156" s="236" t="s">
        <v>146</v>
      </c>
      <c r="E156" s="247" t="s">
        <v>1</v>
      </c>
      <c r="F156" s="248" t="s">
        <v>144</v>
      </c>
      <c r="G156" s="246"/>
      <c r="H156" s="249">
        <v>4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146</v>
      </c>
      <c r="AU156" s="255" t="s">
        <v>89</v>
      </c>
      <c r="AV156" s="14" t="s">
        <v>89</v>
      </c>
      <c r="AW156" s="14" t="s">
        <v>36</v>
      </c>
      <c r="AX156" s="14" t="s">
        <v>87</v>
      </c>
      <c r="AY156" s="255" t="s">
        <v>138</v>
      </c>
    </row>
    <row r="157" s="2" customFormat="1" ht="24.15" customHeight="1">
      <c r="A157" s="39"/>
      <c r="B157" s="40"/>
      <c r="C157" s="220" t="s">
        <v>192</v>
      </c>
      <c r="D157" s="220" t="s">
        <v>140</v>
      </c>
      <c r="E157" s="221" t="s">
        <v>489</v>
      </c>
      <c r="F157" s="222" t="s">
        <v>490</v>
      </c>
      <c r="G157" s="223" t="s">
        <v>220</v>
      </c>
      <c r="H157" s="224">
        <v>8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44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144</v>
      </c>
      <c r="AT157" s="232" t="s">
        <v>140</v>
      </c>
      <c r="AU157" s="232" t="s">
        <v>89</v>
      </c>
      <c r="AY157" s="17" t="s">
        <v>138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87</v>
      </c>
      <c r="BK157" s="233">
        <f>ROUND(I157*H157,2)</f>
        <v>0</v>
      </c>
      <c r="BL157" s="17" t="s">
        <v>144</v>
      </c>
      <c r="BM157" s="232" t="s">
        <v>491</v>
      </c>
    </row>
    <row r="158" s="14" customFormat="1">
      <c r="A158" s="14"/>
      <c r="B158" s="245"/>
      <c r="C158" s="246"/>
      <c r="D158" s="236" t="s">
        <v>146</v>
      </c>
      <c r="E158" s="247" t="s">
        <v>1</v>
      </c>
      <c r="F158" s="248" t="s">
        <v>162</v>
      </c>
      <c r="G158" s="246"/>
      <c r="H158" s="249">
        <v>8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146</v>
      </c>
      <c r="AU158" s="255" t="s">
        <v>89</v>
      </c>
      <c r="AV158" s="14" t="s">
        <v>89</v>
      </c>
      <c r="AW158" s="14" t="s">
        <v>36</v>
      </c>
      <c r="AX158" s="14" t="s">
        <v>87</v>
      </c>
      <c r="AY158" s="255" t="s">
        <v>138</v>
      </c>
    </row>
    <row r="159" s="2" customFormat="1" ht="16.5" customHeight="1">
      <c r="A159" s="39"/>
      <c r="B159" s="40"/>
      <c r="C159" s="256" t="s">
        <v>198</v>
      </c>
      <c r="D159" s="256" t="s">
        <v>158</v>
      </c>
      <c r="E159" s="257" t="s">
        <v>492</v>
      </c>
      <c r="F159" s="258" t="s">
        <v>493</v>
      </c>
      <c r="G159" s="259" t="s">
        <v>220</v>
      </c>
      <c r="H159" s="260">
        <v>8</v>
      </c>
      <c r="I159" s="261"/>
      <c r="J159" s="262">
        <f>ROUND(I159*H159,2)</f>
        <v>0</v>
      </c>
      <c r="K159" s="263"/>
      <c r="L159" s="264"/>
      <c r="M159" s="265" t="s">
        <v>1</v>
      </c>
      <c r="N159" s="266" t="s">
        <v>44</v>
      </c>
      <c r="O159" s="92"/>
      <c r="P159" s="230">
        <f>O159*H159</f>
        <v>0</v>
      </c>
      <c r="Q159" s="230">
        <v>8.0000000000000007E-05</v>
      </c>
      <c r="R159" s="230">
        <f>Q159*H159</f>
        <v>0.00064000000000000005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162</v>
      </c>
      <c r="AT159" s="232" t="s">
        <v>158</v>
      </c>
      <c r="AU159" s="232" t="s">
        <v>89</v>
      </c>
      <c r="AY159" s="17" t="s">
        <v>138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87</v>
      </c>
      <c r="BK159" s="233">
        <f>ROUND(I159*H159,2)</f>
        <v>0</v>
      </c>
      <c r="BL159" s="17" t="s">
        <v>144</v>
      </c>
      <c r="BM159" s="232" t="s">
        <v>494</v>
      </c>
    </row>
    <row r="160" s="14" customFormat="1">
      <c r="A160" s="14"/>
      <c r="B160" s="245"/>
      <c r="C160" s="246"/>
      <c r="D160" s="236" t="s">
        <v>146</v>
      </c>
      <c r="E160" s="247" t="s">
        <v>1</v>
      </c>
      <c r="F160" s="248" t="s">
        <v>162</v>
      </c>
      <c r="G160" s="246"/>
      <c r="H160" s="249">
        <v>8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146</v>
      </c>
      <c r="AU160" s="255" t="s">
        <v>89</v>
      </c>
      <c r="AV160" s="14" t="s">
        <v>89</v>
      </c>
      <c r="AW160" s="14" t="s">
        <v>36</v>
      </c>
      <c r="AX160" s="14" t="s">
        <v>87</v>
      </c>
      <c r="AY160" s="255" t="s">
        <v>138</v>
      </c>
    </row>
    <row r="161" s="2" customFormat="1" ht="24.15" customHeight="1">
      <c r="A161" s="39"/>
      <c r="B161" s="40"/>
      <c r="C161" s="220" t="s">
        <v>203</v>
      </c>
      <c r="D161" s="220" t="s">
        <v>140</v>
      </c>
      <c r="E161" s="221" t="s">
        <v>495</v>
      </c>
      <c r="F161" s="222" t="s">
        <v>496</v>
      </c>
      <c r="G161" s="223" t="s">
        <v>220</v>
      </c>
      <c r="H161" s="224">
        <v>4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44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144</v>
      </c>
      <c r="AT161" s="232" t="s">
        <v>140</v>
      </c>
      <c r="AU161" s="232" t="s">
        <v>89</v>
      </c>
      <c r="AY161" s="17" t="s">
        <v>138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87</v>
      </c>
      <c r="BK161" s="233">
        <f>ROUND(I161*H161,2)</f>
        <v>0</v>
      </c>
      <c r="BL161" s="17" t="s">
        <v>144</v>
      </c>
      <c r="BM161" s="232" t="s">
        <v>497</v>
      </c>
    </row>
    <row r="162" s="14" customFormat="1">
      <c r="A162" s="14"/>
      <c r="B162" s="245"/>
      <c r="C162" s="246"/>
      <c r="D162" s="236" t="s">
        <v>146</v>
      </c>
      <c r="E162" s="247" t="s">
        <v>1</v>
      </c>
      <c r="F162" s="248" t="s">
        <v>144</v>
      </c>
      <c r="G162" s="246"/>
      <c r="H162" s="249">
        <v>4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146</v>
      </c>
      <c r="AU162" s="255" t="s">
        <v>89</v>
      </c>
      <c r="AV162" s="14" t="s">
        <v>89</v>
      </c>
      <c r="AW162" s="14" t="s">
        <v>36</v>
      </c>
      <c r="AX162" s="14" t="s">
        <v>87</v>
      </c>
      <c r="AY162" s="255" t="s">
        <v>138</v>
      </c>
    </row>
    <row r="163" s="2" customFormat="1" ht="16.5" customHeight="1">
      <c r="A163" s="39"/>
      <c r="B163" s="40"/>
      <c r="C163" s="256" t="s">
        <v>8</v>
      </c>
      <c r="D163" s="256" t="s">
        <v>158</v>
      </c>
      <c r="E163" s="257" t="s">
        <v>498</v>
      </c>
      <c r="F163" s="258" t="s">
        <v>499</v>
      </c>
      <c r="G163" s="259" t="s">
        <v>220</v>
      </c>
      <c r="H163" s="260">
        <v>4</v>
      </c>
      <c r="I163" s="261"/>
      <c r="J163" s="262">
        <f>ROUND(I163*H163,2)</f>
        <v>0</v>
      </c>
      <c r="K163" s="263"/>
      <c r="L163" s="264"/>
      <c r="M163" s="265" t="s">
        <v>1</v>
      </c>
      <c r="N163" s="266" t="s">
        <v>44</v>
      </c>
      <c r="O163" s="92"/>
      <c r="P163" s="230">
        <f>O163*H163</f>
        <v>0</v>
      </c>
      <c r="Q163" s="230">
        <v>0.00020000000000000001</v>
      </c>
      <c r="R163" s="230">
        <f>Q163*H163</f>
        <v>0.00080000000000000004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162</v>
      </c>
      <c r="AT163" s="232" t="s">
        <v>158</v>
      </c>
      <c r="AU163" s="232" t="s">
        <v>89</v>
      </c>
      <c r="AY163" s="17" t="s">
        <v>138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87</v>
      </c>
      <c r="BK163" s="233">
        <f>ROUND(I163*H163,2)</f>
        <v>0</v>
      </c>
      <c r="BL163" s="17" t="s">
        <v>144</v>
      </c>
      <c r="BM163" s="232" t="s">
        <v>500</v>
      </c>
    </row>
    <row r="164" s="14" customFormat="1">
      <c r="A164" s="14"/>
      <c r="B164" s="245"/>
      <c r="C164" s="246"/>
      <c r="D164" s="236" t="s">
        <v>146</v>
      </c>
      <c r="E164" s="247" t="s">
        <v>1</v>
      </c>
      <c r="F164" s="248" t="s">
        <v>144</v>
      </c>
      <c r="G164" s="246"/>
      <c r="H164" s="249">
        <v>4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146</v>
      </c>
      <c r="AU164" s="255" t="s">
        <v>89</v>
      </c>
      <c r="AV164" s="14" t="s">
        <v>89</v>
      </c>
      <c r="AW164" s="14" t="s">
        <v>36</v>
      </c>
      <c r="AX164" s="14" t="s">
        <v>87</v>
      </c>
      <c r="AY164" s="255" t="s">
        <v>138</v>
      </c>
    </row>
    <row r="165" s="2" customFormat="1" ht="24.15" customHeight="1">
      <c r="A165" s="39"/>
      <c r="B165" s="40"/>
      <c r="C165" s="220" t="s">
        <v>212</v>
      </c>
      <c r="D165" s="220" t="s">
        <v>140</v>
      </c>
      <c r="E165" s="221" t="s">
        <v>501</v>
      </c>
      <c r="F165" s="222" t="s">
        <v>502</v>
      </c>
      <c r="G165" s="223" t="s">
        <v>220</v>
      </c>
      <c r="H165" s="224">
        <v>5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44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144</v>
      </c>
      <c r="AT165" s="232" t="s">
        <v>140</v>
      </c>
      <c r="AU165" s="232" t="s">
        <v>89</v>
      </c>
      <c r="AY165" s="17" t="s">
        <v>138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87</v>
      </c>
      <c r="BK165" s="233">
        <f>ROUND(I165*H165,2)</f>
        <v>0</v>
      </c>
      <c r="BL165" s="17" t="s">
        <v>144</v>
      </c>
      <c r="BM165" s="232" t="s">
        <v>503</v>
      </c>
    </row>
    <row r="166" s="14" customFormat="1">
      <c r="A166" s="14"/>
      <c r="B166" s="245"/>
      <c r="C166" s="246"/>
      <c r="D166" s="236" t="s">
        <v>146</v>
      </c>
      <c r="E166" s="247" t="s">
        <v>1</v>
      </c>
      <c r="F166" s="248" t="s">
        <v>504</v>
      </c>
      <c r="G166" s="246"/>
      <c r="H166" s="249">
        <v>5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146</v>
      </c>
      <c r="AU166" s="255" t="s">
        <v>89</v>
      </c>
      <c r="AV166" s="14" t="s">
        <v>89</v>
      </c>
      <c r="AW166" s="14" t="s">
        <v>36</v>
      </c>
      <c r="AX166" s="14" t="s">
        <v>87</v>
      </c>
      <c r="AY166" s="255" t="s">
        <v>138</v>
      </c>
    </row>
    <row r="167" s="2" customFormat="1" ht="16.5" customHeight="1">
      <c r="A167" s="39"/>
      <c r="B167" s="40"/>
      <c r="C167" s="256" t="s">
        <v>217</v>
      </c>
      <c r="D167" s="256" t="s">
        <v>158</v>
      </c>
      <c r="E167" s="257" t="s">
        <v>505</v>
      </c>
      <c r="F167" s="258" t="s">
        <v>506</v>
      </c>
      <c r="G167" s="259" t="s">
        <v>220</v>
      </c>
      <c r="H167" s="260">
        <v>5</v>
      </c>
      <c r="I167" s="261"/>
      <c r="J167" s="262">
        <f>ROUND(I167*H167,2)</f>
        <v>0</v>
      </c>
      <c r="K167" s="263"/>
      <c r="L167" s="264"/>
      <c r="M167" s="265" t="s">
        <v>1</v>
      </c>
      <c r="N167" s="266" t="s">
        <v>44</v>
      </c>
      <c r="O167" s="92"/>
      <c r="P167" s="230">
        <f>O167*H167</f>
        <v>0</v>
      </c>
      <c r="Q167" s="230">
        <v>0.00032000000000000003</v>
      </c>
      <c r="R167" s="230">
        <f>Q167*H167</f>
        <v>0.0016000000000000001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162</v>
      </c>
      <c r="AT167" s="232" t="s">
        <v>158</v>
      </c>
      <c r="AU167" s="232" t="s">
        <v>89</v>
      </c>
      <c r="AY167" s="17" t="s">
        <v>138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87</v>
      </c>
      <c r="BK167" s="233">
        <f>ROUND(I167*H167,2)</f>
        <v>0</v>
      </c>
      <c r="BL167" s="17" t="s">
        <v>144</v>
      </c>
      <c r="BM167" s="232" t="s">
        <v>507</v>
      </c>
    </row>
    <row r="168" s="14" customFormat="1">
      <c r="A168" s="14"/>
      <c r="B168" s="245"/>
      <c r="C168" s="246"/>
      <c r="D168" s="236" t="s">
        <v>146</v>
      </c>
      <c r="E168" s="247" t="s">
        <v>1</v>
      </c>
      <c r="F168" s="248" t="s">
        <v>167</v>
      </c>
      <c r="G168" s="246"/>
      <c r="H168" s="249">
        <v>5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146</v>
      </c>
      <c r="AU168" s="255" t="s">
        <v>89</v>
      </c>
      <c r="AV168" s="14" t="s">
        <v>89</v>
      </c>
      <c r="AW168" s="14" t="s">
        <v>36</v>
      </c>
      <c r="AX168" s="14" t="s">
        <v>87</v>
      </c>
      <c r="AY168" s="255" t="s">
        <v>138</v>
      </c>
    </row>
    <row r="169" s="2" customFormat="1" ht="21.75" customHeight="1">
      <c r="A169" s="39"/>
      <c r="B169" s="40"/>
      <c r="C169" s="256" t="s">
        <v>222</v>
      </c>
      <c r="D169" s="256" t="s">
        <v>158</v>
      </c>
      <c r="E169" s="257" t="s">
        <v>508</v>
      </c>
      <c r="F169" s="258" t="s">
        <v>509</v>
      </c>
      <c r="G169" s="259" t="s">
        <v>220</v>
      </c>
      <c r="H169" s="260">
        <v>2</v>
      </c>
      <c r="I169" s="261"/>
      <c r="J169" s="262">
        <f>ROUND(I169*H169,2)</f>
        <v>0</v>
      </c>
      <c r="K169" s="263"/>
      <c r="L169" s="264"/>
      <c r="M169" s="265" t="s">
        <v>1</v>
      </c>
      <c r="N169" s="266" t="s">
        <v>44</v>
      </c>
      <c r="O169" s="92"/>
      <c r="P169" s="230">
        <f>O169*H169</f>
        <v>0</v>
      </c>
      <c r="Q169" s="230">
        <v>0.032000000000000001</v>
      </c>
      <c r="R169" s="230">
        <f>Q169*H169</f>
        <v>0.064000000000000001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162</v>
      </c>
      <c r="AT169" s="232" t="s">
        <v>158</v>
      </c>
      <c r="AU169" s="232" t="s">
        <v>89</v>
      </c>
      <c r="AY169" s="17" t="s">
        <v>138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87</v>
      </c>
      <c r="BK169" s="233">
        <f>ROUND(I169*H169,2)</f>
        <v>0</v>
      </c>
      <c r="BL169" s="17" t="s">
        <v>144</v>
      </c>
      <c r="BM169" s="232" t="s">
        <v>510</v>
      </c>
    </row>
    <row r="170" s="2" customFormat="1" ht="16.5" customHeight="1">
      <c r="A170" s="39"/>
      <c r="B170" s="40"/>
      <c r="C170" s="256" t="s">
        <v>226</v>
      </c>
      <c r="D170" s="256" t="s">
        <v>158</v>
      </c>
      <c r="E170" s="257" t="s">
        <v>511</v>
      </c>
      <c r="F170" s="258" t="s">
        <v>512</v>
      </c>
      <c r="G170" s="259" t="s">
        <v>220</v>
      </c>
      <c r="H170" s="260">
        <v>1</v>
      </c>
      <c r="I170" s="261"/>
      <c r="J170" s="262">
        <f>ROUND(I170*H170,2)</f>
        <v>0</v>
      </c>
      <c r="K170" s="263"/>
      <c r="L170" s="264"/>
      <c r="M170" s="265" t="s">
        <v>1</v>
      </c>
      <c r="N170" s="266" t="s">
        <v>44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162</v>
      </c>
      <c r="AT170" s="232" t="s">
        <v>158</v>
      </c>
      <c r="AU170" s="232" t="s">
        <v>89</v>
      </c>
      <c r="AY170" s="17" t="s">
        <v>138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87</v>
      </c>
      <c r="BK170" s="233">
        <f>ROUND(I170*H170,2)</f>
        <v>0</v>
      </c>
      <c r="BL170" s="17" t="s">
        <v>144</v>
      </c>
      <c r="BM170" s="232" t="s">
        <v>513</v>
      </c>
    </row>
    <row r="171" s="13" customFormat="1">
      <c r="A171" s="13"/>
      <c r="B171" s="234"/>
      <c r="C171" s="235"/>
      <c r="D171" s="236" t="s">
        <v>146</v>
      </c>
      <c r="E171" s="237" t="s">
        <v>1</v>
      </c>
      <c r="F171" s="238" t="s">
        <v>514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146</v>
      </c>
      <c r="AU171" s="244" t="s">
        <v>89</v>
      </c>
      <c r="AV171" s="13" t="s">
        <v>87</v>
      </c>
      <c r="AW171" s="13" t="s">
        <v>36</v>
      </c>
      <c r="AX171" s="13" t="s">
        <v>79</v>
      </c>
      <c r="AY171" s="244" t="s">
        <v>138</v>
      </c>
    </row>
    <row r="172" s="14" customFormat="1">
      <c r="A172" s="14"/>
      <c r="B172" s="245"/>
      <c r="C172" s="246"/>
      <c r="D172" s="236" t="s">
        <v>146</v>
      </c>
      <c r="E172" s="247" t="s">
        <v>1</v>
      </c>
      <c r="F172" s="248" t="s">
        <v>87</v>
      </c>
      <c r="G172" s="246"/>
      <c r="H172" s="249">
        <v>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146</v>
      </c>
      <c r="AU172" s="255" t="s">
        <v>89</v>
      </c>
      <c r="AV172" s="14" t="s">
        <v>89</v>
      </c>
      <c r="AW172" s="14" t="s">
        <v>36</v>
      </c>
      <c r="AX172" s="14" t="s">
        <v>87</v>
      </c>
      <c r="AY172" s="255" t="s">
        <v>138</v>
      </c>
    </row>
    <row r="173" s="2" customFormat="1" ht="16.5" customHeight="1">
      <c r="A173" s="39"/>
      <c r="B173" s="40"/>
      <c r="C173" s="256" t="s">
        <v>231</v>
      </c>
      <c r="D173" s="256" t="s">
        <v>158</v>
      </c>
      <c r="E173" s="257" t="s">
        <v>515</v>
      </c>
      <c r="F173" s="258" t="s">
        <v>516</v>
      </c>
      <c r="G173" s="259" t="s">
        <v>220</v>
      </c>
      <c r="H173" s="260">
        <v>1</v>
      </c>
      <c r="I173" s="261"/>
      <c r="J173" s="262">
        <f>ROUND(I173*H173,2)</f>
        <v>0</v>
      </c>
      <c r="K173" s="263"/>
      <c r="L173" s="264"/>
      <c r="M173" s="265" t="s">
        <v>1</v>
      </c>
      <c r="N173" s="266" t="s">
        <v>44</v>
      </c>
      <c r="O173" s="92"/>
      <c r="P173" s="230">
        <f>O173*H173</f>
        <v>0</v>
      </c>
      <c r="Q173" s="230">
        <v>0.002</v>
      </c>
      <c r="R173" s="230">
        <f>Q173*H173</f>
        <v>0.002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162</v>
      </c>
      <c r="AT173" s="232" t="s">
        <v>158</v>
      </c>
      <c r="AU173" s="232" t="s">
        <v>89</v>
      </c>
      <c r="AY173" s="17" t="s">
        <v>138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87</v>
      </c>
      <c r="BK173" s="233">
        <f>ROUND(I173*H173,2)</f>
        <v>0</v>
      </c>
      <c r="BL173" s="17" t="s">
        <v>144</v>
      </c>
      <c r="BM173" s="232" t="s">
        <v>517</v>
      </c>
    </row>
    <row r="174" s="2" customFormat="1" ht="24.15" customHeight="1">
      <c r="A174" s="39"/>
      <c r="B174" s="40"/>
      <c r="C174" s="256" t="s">
        <v>235</v>
      </c>
      <c r="D174" s="256" t="s">
        <v>158</v>
      </c>
      <c r="E174" s="257" t="s">
        <v>518</v>
      </c>
      <c r="F174" s="258" t="s">
        <v>519</v>
      </c>
      <c r="G174" s="259" t="s">
        <v>220</v>
      </c>
      <c r="H174" s="260">
        <v>1</v>
      </c>
      <c r="I174" s="261"/>
      <c r="J174" s="262">
        <f>ROUND(I174*H174,2)</f>
        <v>0</v>
      </c>
      <c r="K174" s="263"/>
      <c r="L174" s="264"/>
      <c r="M174" s="265" t="s">
        <v>1</v>
      </c>
      <c r="N174" s="266" t="s">
        <v>44</v>
      </c>
      <c r="O174" s="92"/>
      <c r="P174" s="230">
        <f>O174*H174</f>
        <v>0</v>
      </c>
      <c r="Q174" s="230">
        <v>0.0035000000000000001</v>
      </c>
      <c r="R174" s="230">
        <f>Q174*H174</f>
        <v>0.0035000000000000001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162</v>
      </c>
      <c r="AT174" s="232" t="s">
        <v>158</v>
      </c>
      <c r="AU174" s="232" t="s">
        <v>89</v>
      </c>
      <c r="AY174" s="17" t="s">
        <v>138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87</v>
      </c>
      <c r="BK174" s="233">
        <f>ROUND(I174*H174,2)</f>
        <v>0</v>
      </c>
      <c r="BL174" s="17" t="s">
        <v>144</v>
      </c>
      <c r="BM174" s="232" t="s">
        <v>520</v>
      </c>
    </row>
    <row r="175" s="2" customFormat="1" ht="16.5" customHeight="1">
      <c r="A175" s="39"/>
      <c r="B175" s="40"/>
      <c r="C175" s="256" t="s">
        <v>241</v>
      </c>
      <c r="D175" s="256" t="s">
        <v>158</v>
      </c>
      <c r="E175" s="257" t="s">
        <v>521</v>
      </c>
      <c r="F175" s="258" t="s">
        <v>522</v>
      </c>
      <c r="G175" s="259" t="s">
        <v>220</v>
      </c>
      <c r="H175" s="260">
        <v>1</v>
      </c>
      <c r="I175" s="261"/>
      <c r="J175" s="262">
        <f>ROUND(I175*H175,2)</f>
        <v>0</v>
      </c>
      <c r="K175" s="263"/>
      <c r="L175" s="264"/>
      <c r="M175" s="265" t="s">
        <v>1</v>
      </c>
      <c r="N175" s="266" t="s">
        <v>44</v>
      </c>
      <c r="O175" s="92"/>
      <c r="P175" s="230">
        <f>O175*H175</f>
        <v>0</v>
      </c>
      <c r="Q175" s="230">
        <v>0.00044999999999999999</v>
      </c>
      <c r="R175" s="230">
        <f>Q175*H175</f>
        <v>0.00044999999999999999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162</v>
      </c>
      <c r="AT175" s="232" t="s">
        <v>158</v>
      </c>
      <c r="AU175" s="232" t="s">
        <v>89</v>
      </c>
      <c r="AY175" s="17" t="s">
        <v>138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87</v>
      </c>
      <c r="BK175" s="233">
        <f>ROUND(I175*H175,2)</f>
        <v>0</v>
      </c>
      <c r="BL175" s="17" t="s">
        <v>144</v>
      </c>
      <c r="BM175" s="232" t="s">
        <v>523</v>
      </c>
    </row>
    <row r="176" s="2" customFormat="1" ht="16.5" customHeight="1">
      <c r="A176" s="39"/>
      <c r="B176" s="40"/>
      <c r="C176" s="256" t="s">
        <v>246</v>
      </c>
      <c r="D176" s="256" t="s">
        <v>158</v>
      </c>
      <c r="E176" s="257" t="s">
        <v>524</v>
      </c>
      <c r="F176" s="258" t="s">
        <v>525</v>
      </c>
      <c r="G176" s="259" t="s">
        <v>220</v>
      </c>
      <c r="H176" s="260">
        <v>5</v>
      </c>
      <c r="I176" s="261"/>
      <c r="J176" s="262">
        <f>ROUND(I176*H176,2)</f>
        <v>0</v>
      </c>
      <c r="K176" s="263"/>
      <c r="L176" s="264"/>
      <c r="M176" s="265" t="s">
        <v>1</v>
      </c>
      <c r="N176" s="266" t="s">
        <v>44</v>
      </c>
      <c r="O176" s="92"/>
      <c r="P176" s="230">
        <f>O176*H176</f>
        <v>0</v>
      </c>
      <c r="Q176" s="230">
        <v>0.00080000000000000004</v>
      </c>
      <c r="R176" s="230">
        <f>Q176*H176</f>
        <v>0.0040000000000000001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162</v>
      </c>
      <c r="AT176" s="232" t="s">
        <v>158</v>
      </c>
      <c r="AU176" s="232" t="s">
        <v>89</v>
      </c>
      <c r="AY176" s="17" t="s">
        <v>138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87</v>
      </c>
      <c r="BK176" s="233">
        <f>ROUND(I176*H176,2)</f>
        <v>0</v>
      </c>
      <c r="BL176" s="17" t="s">
        <v>144</v>
      </c>
      <c r="BM176" s="232" t="s">
        <v>526</v>
      </c>
    </row>
    <row r="177" s="2" customFormat="1" ht="21.75" customHeight="1">
      <c r="A177" s="39"/>
      <c r="B177" s="40"/>
      <c r="C177" s="256" t="s">
        <v>7</v>
      </c>
      <c r="D177" s="256" t="s">
        <v>158</v>
      </c>
      <c r="E177" s="257" t="s">
        <v>527</v>
      </c>
      <c r="F177" s="258" t="s">
        <v>528</v>
      </c>
      <c r="G177" s="259" t="s">
        <v>220</v>
      </c>
      <c r="H177" s="260">
        <v>1</v>
      </c>
      <c r="I177" s="261"/>
      <c r="J177" s="262">
        <f>ROUND(I177*H177,2)</f>
        <v>0</v>
      </c>
      <c r="K177" s="263"/>
      <c r="L177" s="264"/>
      <c r="M177" s="265" t="s">
        <v>1</v>
      </c>
      <c r="N177" s="266" t="s">
        <v>44</v>
      </c>
      <c r="O177" s="92"/>
      <c r="P177" s="230">
        <f>O177*H177</f>
        <v>0</v>
      </c>
      <c r="Q177" s="230">
        <v>0.010200000000000001</v>
      </c>
      <c r="R177" s="230">
        <f>Q177*H177</f>
        <v>0.010200000000000001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162</v>
      </c>
      <c r="AT177" s="232" t="s">
        <v>158</v>
      </c>
      <c r="AU177" s="232" t="s">
        <v>89</v>
      </c>
      <c r="AY177" s="17" t="s">
        <v>138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87</v>
      </c>
      <c r="BK177" s="233">
        <f>ROUND(I177*H177,2)</f>
        <v>0</v>
      </c>
      <c r="BL177" s="17" t="s">
        <v>144</v>
      </c>
      <c r="BM177" s="232" t="s">
        <v>529</v>
      </c>
    </row>
    <row r="178" s="2" customFormat="1" ht="21.75" customHeight="1">
      <c r="A178" s="39"/>
      <c r="B178" s="40"/>
      <c r="C178" s="256" t="s">
        <v>253</v>
      </c>
      <c r="D178" s="256" t="s">
        <v>158</v>
      </c>
      <c r="E178" s="257" t="s">
        <v>530</v>
      </c>
      <c r="F178" s="258" t="s">
        <v>531</v>
      </c>
      <c r="G178" s="259" t="s">
        <v>220</v>
      </c>
      <c r="H178" s="260">
        <v>1</v>
      </c>
      <c r="I178" s="261"/>
      <c r="J178" s="262">
        <f>ROUND(I178*H178,2)</f>
        <v>0</v>
      </c>
      <c r="K178" s="263"/>
      <c r="L178" s="264"/>
      <c r="M178" s="265" t="s">
        <v>1</v>
      </c>
      <c r="N178" s="266" t="s">
        <v>44</v>
      </c>
      <c r="O178" s="92"/>
      <c r="P178" s="230">
        <f>O178*H178</f>
        <v>0</v>
      </c>
      <c r="Q178" s="230">
        <v>0.00025000000000000001</v>
      </c>
      <c r="R178" s="230">
        <f>Q178*H178</f>
        <v>0.00025000000000000001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162</v>
      </c>
      <c r="AT178" s="232" t="s">
        <v>158</v>
      </c>
      <c r="AU178" s="232" t="s">
        <v>89</v>
      </c>
      <c r="AY178" s="17" t="s">
        <v>138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87</v>
      </c>
      <c r="BK178" s="233">
        <f>ROUND(I178*H178,2)</f>
        <v>0</v>
      </c>
      <c r="BL178" s="17" t="s">
        <v>144</v>
      </c>
      <c r="BM178" s="232" t="s">
        <v>532</v>
      </c>
    </row>
    <row r="179" s="2" customFormat="1" ht="21.75" customHeight="1">
      <c r="A179" s="39"/>
      <c r="B179" s="40"/>
      <c r="C179" s="256" t="s">
        <v>258</v>
      </c>
      <c r="D179" s="256" t="s">
        <v>158</v>
      </c>
      <c r="E179" s="257" t="s">
        <v>533</v>
      </c>
      <c r="F179" s="258" t="s">
        <v>534</v>
      </c>
      <c r="G179" s="259" t="s">
        <v>220</v>
      </c>
      <c r="H179" s="260">
        <v>1</v>
      </c>
      <c r="I179" s="261"/>
      <c r="J179" s="262">
        <f>ROUND(I179*H179,2)</f>
        <v>0</v>
      </c>
      <c r="K179" s="263"/>
      <c r="L179" s="264"/>
      <c r="M179" s="265" t="s">
        <v>1</v>
      </c>
      <c r="N179" s="266" t="s">
        <v>44</v>
      </c>
      <c r="O179" s="92"/>
      <c r="P179" s="230">
        <f>O179*H179</f>
        <v>0</v>
      </c>
      <c r="Q179" s="230">
        <v>0.029000000000000001</v>
      </c>
      <c r="R179" s="230">
        <f>Q179*H179</f>
        <v>0.029000000000000001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162</v>
      </c>
      <c r="AT179" s="232" t="s">
        <v>158</v>
      </c>
      <c r="AU179" s="232" t="s">
        <v>89</v>
      </c>
      <c r="AY179" s="17" t="s">
        <v>138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87</v>
      </c>
      <c r="BK179" s="233">
        <f>ROUND(I179*H179,2)</f>
        <v>0</v>
      </c>
      <c r="BL179" s="17" t="s">
        <v>144</v>
      </c>
      <c r="BM179" s="232" t="s">
        <v>535</v>
      </c>
    </row>
    <row r="180" s="2" customFormat="1" ht="24.15" customHeight="1">
      <c r="A180" s="39"/>
      <c r="B180" s="40"/>
      <c r="C180" s="256" t="s">
        <v>262</v>
      </c>
      <c r="D180" s="256" t="s">
        <v>158</v>
      </c>
      <c r="E180" s="257" t="s">
        <v>536</v>
      </c>
      <c r="F180" s="258" t="s">
        <v>537</v>
      </c>
      <c r="G180" s="259" t="s">
        <v>220</v>
      </c>
      <c r="H180" s="260">
        <v>1</v>
      </c>
      <c r="I180" s="261"/>
      <c r="J180" s="262">
        <f>ROUND(I180*H180,2)</f>
        <v>0</v>
      </c>
      <c r="K180" s="263"/>
      <c r="L180" s="264"/>
      <c r="M180" s="265" t="s">
        <v>1</v>
      </c>
      <c r="N180" s="266" t="s">
        <v>44</v>
      </c>
      <c r="O180" s="92"/>
      <c r="P180" s="230">
        <f>O180*H180</f>
        <v>0</v>
      </c>
      <c r="Q180" s="230">
        <v>0.014</v>
      </c>
      <c r="R180" s="230">
        <f>Q180*H180</f>
        <v>0.014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162</v>
      </c>
      <c r="AT180" s="232" t="s">
        <v>158</v>
      </c>
      <c r="AU180" s="232" t="s">
        <v>89</v>
      </c>
      <c r="AY180" s="17" t="s">
        <v>138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87</v>
      </c>
      <c r="BK180" s="233">
        <f>ROUND(I180*H180,2)</f>
        <v>0</v>
      </c>
      <c r="BL180" s="17" t="s">
        <v>144</v>
      </c>
      <c r="BM180" s="232" t="s">
        <v>538</v>
      </c>
    </row>
    <row r="181" s="2" customFormat="1" ht="16.5" customHeight="1">
      <c r="A181" s="39"/>
      <c r="B181" s="40"/>
      <c r="C181" s="256" t="s">
        <v>267</v>
      </c>
      <c r="D181" s="256" t="s">
        <v>158</v>
      </c>
      <c r="E181" s="257" t="s">
        <v>515</v>
      </c>
      <c r="F181" s="258" t="s">
        <v>516</v>
      </c>
      <c r="G181" s="259" t="s">
        <v>220</v>
      </c>
      <c r="H181" s="260">
        <v>1</v>
      </c>
      <c r="I181" s="261"/>
      <c r="J181" s="262">
        <f>ROUND(I181*H181,2)</f>
        <v>0</v>
      </c>
      <c r="K181" s="263"/>
      <c r="L181" s="264"/>
      <c r="M181" s="265" t="s">
        <v>1</v>
      </c>
      <c r="N181" s="266" t="s">
        <v>44</v>
      </c>
      <c r="O181" s="92"/>
      <c r="P181" s="230">
        <f>O181*H181</f>
        <v>0</v>
      </c>
      <c r="Q181" s="230">
        <v>0.002</v>
      </c>
      <c r="R181" s="230">
        <f>Q181*H181</f>
        <v>0.002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162</v>
      </c>
      <c r="AT181" s="232" t="s">
        <v>158</v>
      </c>
      <c r="AU181" s="232" t="s">
        <v>89</v>
      </c>
      <c r="AY181" s="17" t="s">
        <v>138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87</v>
      </c>
      <c r="BK181" s="233">
        <f>ROUND(I181*H181,2)</f>
        <v>0</v>
      </c>
      <c r="BL181" s="17" t="s">
        <v>144</v>
      </c>
      <c r="BM181" s="232" t="s">
        <v>539</v>
      </c>
    </row>
    <row r="182" s="12" customFormat="1" ht="25.92" customHeight="1">
      <c r="A182" s="12"/>
      <c r="B182" s="204"/>
      <c r="C182" s="205"/>
      <c r="D182" s="206" t="s">
        <v>78</v>
      </c>
      <c r="E182" s="207" t="s">
        <v>330</v>
      </c>
      <c r="F182" s="207" t="s">
        <v>331</v>
      </c>
      <c r="G182" s="205"/>
      <c r="H182" s="205"/>
      <c r="I182" s="208"/>
      <c r="J182" s="209">
        <f>BK182</f>
        <v>0</v>
      </c>
      <c r="K182" s="205"/>
      <c r="L182" s="210"/>
      <c r="M182" s="211"/>
      <c r="N182" s="212"/>
      <c r="O182" s="212"/>
      <c r="P182" s="213">
        <f>P183+P192+P200</f>
        <v>0</v>
      </c>
      <c r="Q182" s="212"/>
      <c r="R182" s="213">
        <f>R183+R192+R200</f>
        <v>0.65939800000000004</v>
      </c>
      <c r="S182" s="212"/>
      <c r="T182" s="214">
        <f>T183+T192+T200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89</v>
      </c>
      <c r="AT182" s="216" t="s">
        <v>78</v>
      </c>
      <c r="AU182" s="216" t="s">
        <v>79</v>
      </c>
      <c r="AY182" s="215" t="s">
        <v>138</v>
      </c>
      <c r="BK182" s="217">
        <f>BK183+BK192+BK200</f>
        <v>0</v>
      </c>
    </row>
    <row r="183" s="12" customFormat="1" ht="22.8" customHeight="1">
      <c r="A183" s="12"/>
      <c r="B183" s="204"/>
      <c r="C183" s="205"/>
      <c r="D183" s="206" t="s">
        <v>78</v>
      </c>
      <c r="E183" s="218" t="s">
        <v>540</v>
      </c>
      <c r="F183" s="218" t="s">
        <v>541</v>
      </c>
      <c r="G183" s="205"/>
      <c r="H183" s="205"/>
      <c r="I183" s="208"/>
      <c r="J183" s="219">
        <f>BK183</f>
        <v>0</v>
      </c>
      <c r="K183" s="205"/>
      <c r="L183" s="210"/>
      <c r="M183" s="211"/>
      <c r="N183" s="212"/>
      <c r="O183" s="212"/>
      <c r="P183" s="213">
        <f>SUM(P184:P191)</f>
        <v>0</v>
      </c>
      <c r="Q183" s="212"/>
      <c r="R183" s="213">
        <f>SUM(R184:R191)</f>
        <v>0.085648000000000016</v>
      </c>
      <c r="S183" s="212"/>
      <c r="T183" s="214">
        <f>SUM(T184:T191)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5" t="s">
        <v>89</v>
      </c>
      <c r="AT183" s="216" t="s">
        <v>78</v>
      </c>
      <c r="AU183" s="216" t="s">
        <v>87</v>
      </c>
      <c r="AY183" s="215" t="s">
        <v>138</v>
      </c>
      <c r="BK183" s="217">
        <f>SUM(BK184:BK191)</f>
        <v>0</v>
      </c>
    </row>
    <row r="184" s="2" customFormat="1" ht="21.75" customHeight="1">
      <c r="A184" s="39"/>
      <c r="B184" s="40"/>
      <c r="C184" s="220" t="s">
        <v>273</v>
      </c>
      <c r="D184" s="220" t="s">
        <v>140</v>
      </c>
      <c r="E184" s="221" t="s">
        <v>542</v>
      </c>
      <c r="F184" s="222" t="s">
        <v>543</v>
      </c>
      <c r="G184" s="223" t="s">
        <v>170</v>
      </c>
      <c r="H184" s="224">
        <v>2.7999999999999998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44</v>
      </c>
      <c r="O184" s="92"/>
      <c r="P184" s="230">
        <f>O184*H184</f>
        <v>0</v>
      </c>
      <c r="Q184" s="230">
        <v>0.0063600000000000002</v>
      </c>
      <c r="R184" s="230">
        <f>Q184*H184</f>
        <v>0.017808000000000001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226</v>
      </c>
      <c r="AT184" s="232" t="s">
        <v>140</v>
      </c>
      <c r="AU184" s="232" t="s">
        <v>89</v>
      </c>
      <c r="AY184" s="17" t="s">
        <v>138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87</v>
      </c>
      <c r="BK184" s="233">
        <f>ROUND(I184*H184,2)</f>
        <v>0</v>
      </c>
      <c r="BL184" s="17" t="s">
        <v>226</v>
      </c>
      <c r="BM184" s="232" t="s">
        <v>544</v>
      </c>
    </row>
    <row r="185" s="13" customFormat="1">
      <c r="A185" s="13"/>
      <c r="B185" s="234"/>
      <c r="C185" s="235"/>
      <c r="D185" s="236" t="s">
        <v>146</v>
      </c>
      <c r="E185" s="237" t="s">
        <v>1</v>
      </c>
      <c r="F185" s="238" t="s">
        <v>545</v>
      </c>
      <c r="G185" s="235"/>
      <c r="H185" s="237" t="s">
        <v>1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146</v>
      </c>
      <c r="AU185" s="244" t="s">
        <v>89</v>
      </c>
      <c r="AV185" s="13" t="s">
        <v>87</v>
      </c>
      <c r="AW185" s="13" t="s">
        <v>36</v>
      </c>
      <c r="AX185" s="13" t="s">
        <v>79</v>
      </c>
      <c r="AY185" s="244" t="s">
        <v>138</v>
      </c>
    </row>
    <row r="186" s="14" customFormat="1">
      <c r="A186" s="14"/>
      <c r="B186" s="245"/>
      <c r="C186" s="246"/>
      <c r="D186" s="236" t="s">
        <v>146</v>
      </c>
      <c r="E186" s="247" t="s">
        <v>1</v>
      </c>
      <c r="F186" s="248" t="s">
        <v>546</v>
      </c>
      <c r="G186" s="246"/>
      <c r="H186" s="249">
        <v>2.7999999999999998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146</v>
      </c>
      <c r="AU186" s="255" t="s">
        <v>89</v>
      </c>
      <c r="AV186" s="14" t="s">
        <v>89</v>
      </c>
      <c r="AW186" s="14" t="s">
        <v>36</v>
      </c>
      <c r="AX186" s="14" t="s">
        <v>87</v>
      </c>
      <c r="AY186" s="255" t="s">
        <v>138</v>
      </c>
    </row>
    <row r="187" s="2" customFormat="1" ht="24.15" customHeight="1">
      <c r="A187" s="39"/>
      <c r="B187" s="40"/>
      <c r="C187" s="220" t="s">
        <v>278</v>
      </c>
      <c r="D187" s="220" t="s">
        <v>140</v>
      </c>
      <c r="E187" s="221" t="s">
        <v>547</v>
      </c>
      <c r="F187" s="222" t="s">
        <v>548</v>
      </c>
      <c r="G187" s="223" t="s">
        <v>170</v>
      </c>
      <c r="H187" s="224">
        <v>49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44</v>
      </c>
      <c r="O187" s="92"/>
      <c r="P187" s="230">
        <f>O187*H187</f>
        <v>0</v>
      </c>
      <c r="Q187" s="230">
        <v>0.0013600000000000001</v>
      </c>
      <c r="R187" s="230">
        <f>Q187*H187</f>
        <v>0.066640000000000005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226</v>
      </c>
      <c r="AT187" s="232" t="s">
        <v>140</v>
      </c>
      <c r="AU187" s="232" t="s">
        <v>89</v>
      </c>
      <c r="AY187" s="17" t="s">
        <v>138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87</v>
      </c>
      <c r="BK187" s="233">
        <f>ROUND(I187*H187,2)</f>
        <v>0</v>
      </c>
      <c r="BL187" s="17" t="s">
        <v>226</v>
      </c>
      <c r="BM187" s="232" t="s">
        <v>549</v>
      </c>
    </row>
    <row r="188" s="13" customFormat="1">
      <c r="A188" s="13"/>
      <c r="B188" s="234"/>
      <c r="C188" s="235"/>
      <c r="D188" s="236" t="s">
        <v>146</v>
      </c>
      <c r="E188" s="237" t="s">
        <v>1</v>
      </c>
      <c r="F188" s="238" t="s">
        <v>550</v>
      </c>
      <c r="G188" s="235"/>
      <c r="H188" s="237" t="s">
        <v>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146</v>
      </c>
      <c r="AU188" s="244" t="s">
        <v>89</v>
      </c>
      <c r="AV188" s="13" t="s">
        <v>87</v>
      </c>
      <c r="AW188" s="13" t="s">
        <v>36</v>
      </c>
      <c r="AX188" s="13" t="s">
        <v>79</v>
      </c>
      <c r="AY188" s="244" t="s">
        <v>138</v>
      </c>
    </row>
    <row r="189" s="14" customFormat="1">
      <c r="A189" s="14"/>
      <c r="B189" s="245"/>
      <c r="C189" s="246"/>
      <c r="D189" s="236" t="s">
        <v>146</v>
      </c>
      <c r="E189" s="247" t="s">
        <v>1</v>
      </c>
      <c r="F189" s="248" t="s">
        <v>396</v>
      </c>
      <c r="G189" s="246"/>
      <c r="H189" s="249">
        <v>49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146</v>
      </c>
      <c r="AU189" s="255" t="s">
        <v>89</v>
      </c>
      <c r="AV189" s="14" t="s">
        <v>89</v>
      </c>
      <c r="AW189" s="14" t="s">
        <v>36</v>
      </c>
      <c r="AX189" s="14" t="s">
        <v>87</v>
      </c>
      <c r="AY189" s="255" t="s">
        <v>138</v>
      </c>
    </row>
    <row r="190" s="2" customFormat="1" ht="16.5" customHeight="1">
      <c r="A190" s="39"/>
      <c r="B190" s="40"/>
      <c r="C190" s="220" t="s">
        <v>283</v>
      </c>
      <c r="D190" s="220" t="s">
        <v>140</v>
      </c>
      <c r="E190" s="221" t="s">
        <v>551</v>
      </c>
      <c r="F190" s="222" t="s">
        <v>552</v>
      </c>
      <c r="G190" s="223" t="s">
        <v>220</v>
      </c>
      <c r="H190" s="224">
        <v>1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44</v>
      </c>
      <c r="O190" s="92"/>
      <c r="P190" s="230">
        <f>O190*H190</f>
        <v>0</v>
      </c>
      <c r="Q190" s="230">
        <v>0.0011999999999999999</v>
      </c>
      <c r="R190" s="230">
        <f>Q190*H190</f>
        <v>0.0011999999999999999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226</v>
      </c>
      <c r="AT190" s="232" t="s">
        <v>140</v>
      </c>
      <c r="AU190" s="232" t="s">
        <v>89</v>
      </c>
      <c r="AY190" s="17" t="s">
        <v>138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7" t="s">
        <v>87</v>
      </c>
      <c r="BK190" s="233">
        <f>ROUND(I190*H190,2)</f>
        <v>0</v>
      </c>
      <c r="BL190" s="17" t="s">
        <v>226</v>
      </c>
      <c r="BM190" s="232" t="s">
        <v>553</v>
      </c>
    </row>
    <row r="191" s="14" customFormat="1">
      <c r="A191" s="14"/>
      <c r="B191" s="245"/>
      <c r="C191" s="246"/>
      <c r="D191" s="236" t="s">
        <v>146</v>
      </c>
      <c r="E191" s="247" t="s">
        <v>1</v>
      </c>
      <c r="F191" s="248" t="s">
        <v>87</v>
      </c>
      <c r="G191" s="246"/>
      <c r="H191" s="249">
        <v>1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146</v>
      </c>
      <c r="AU191" s="255" t="s">
        <v>89</v>
      </c>
      <c r="AV191" s="14" t="s">
        <v>89</v>
      </c>
      <c r="AW191" s="14" t="s">
        <v>36</v>
      </c>
      <c r="AX191" s="14" t="s">
        <v>87</v>
      </c>
      <c r="AY191" s="255" t="s">
        <v>138</v>
      </c>
    </row>
    <row r="192" s="12" customFormat="1" ht="22.8" customHeight="1">
      <c r="A192" s="12"/>
      <c r="B192" s="204"/>
      <c r="C192" s="205"/>
      <c r="D192" s="206" t="s">
        <v>78</v>
      </c>
      <c r="E192" s="218" t="s">
        <v>408</v>
      </c>
      <c r="F192" s="218" t="s">
        <v>409</v>
      </c>
      <c r="G192" s="205"/>
      <c r="H192" s="205"/>
      <c r="I192" s="208"/>
      <c r="J192" s="219">
        <f>BK192</f>
        <v>0</v>
      </c>
      <c r="K192" s="205"/>
      <c r="L192" s="210"/>
      <c r="M192" s="211"/>
      <c r="N192" s="212"/>
      <c r="O192" s="212"/>
      <c r="P192" s="213">
        <f>SUM(P193:P199)</f>
        <v>0</v>
      </c>
      <c r="Q192" s="212"/>
      <c r="R192" s="213">
        <f>SUM(R193:R199)</f>
        <v>0.57364999999999999</v>
      </c>
      <c r="S192" s="212"/>
      <c r="T192" s="214">
        <f>SUM(T193:T199)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5" t="s">
        <v>89</v>
      </c>
      <c r="AT192" s="216" t="s">
        <v>78</v>
      </c>
      <c r="AU192" s="216" t="s">
        <v>87</v>
      </c>
      <c r="AY192" s="215" t="s">
        <v>138</v>
      </c>
      <c r="BK192" s="217">
        <f>SUM(BK193:BK199)</f>
        <v>0</v>
      </c>
    </row>
    <row r="193" s="2" customFormat="1" ht="21.75" customHeight="1">
      <c r="A193" s="39"/>
      <c r="B193" s="40"/>
      <c r="C193" s="220" t="s">
        <v>288</v>
      </c>
      <c r="D193" s="220" t="s">
        <v>140</v>
      </c>
      <c r="E193" s="221" t="s">
        <v>554</v>
      </c>
      <c r="F193" s="222" t="s">
        <v>555</v>
      </c>
      <c r="G193" s="223" t="s">
        <v>195</v>
      </c>
      <c r="H193" s="224">
        <v>30.100000000000001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44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226</v>
      </c>
      <c r="AT193" s="232" t="s">
        <v>140</v>
      </c>
      <c r="AU193" s="232" t="s">
        <v>89</v>
      </c>
      <c r="AY193" s="17" t="s">
        <v>138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87</v>
      </c>
      <c r="BK193" s="233">
        <f>ROUND(I193*H193,2)</f>
        <v>0</v>
      </c>
      <c r="BL193" s="17" t="s">
        <v>226</v>
      </c>
      <c r="BM193" s="232" t="s">
        <v>556</v>
      </c>
    </row>
    <row r="194" s="14" customFormat="1">
      <c r="A194" s="14"/>
      <c r="B194" s="245"/>
      <c r="C194" s="246"/>
      <c r="D194" s="236" t="s">
        <v>146</v>
      </c>
      <c r="E194" s="247" t="s">
        <v>1</v>
      </c>
      <c r="F194" s="248" t="s">
        <v>557</v>
      </c>
      <c r="G194" s="246"/>
      <c r="H194" s="249">
        <v>30.100000000000001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146</v>
      </c>
      <c r="AU194" s="255" t="s">
        <v>89</v>
      </c>
      <c r="AV194" s="14" t="s">
        <v>89</v>
      </c>
      <c r="AW194" s="14" t="s">
        <v>36</v>
      </c>
      <c r="AX194" s="14" t="s">
        <v>87</v>
      </c>
      <c r="AY194" s="255" t="s">
        <v>138</v>
      </c>
    </row>
    <row r="195" s="2" customFormat="1" ht="24.15" customHeight="1">
      <c r="A195" s="39"/>
      <c r="B195" s="40"/>
      <c r="C195" s="256" t="s">
        <v>293</v>
      </c>
      <c r="D195" s="256" t="s">
        <v>158</v>
      </c>
      <c r="E195" s="257" t="s">
        <v>558</v>
      </c>
      <c r="F195" s="258" t="s">
        <v>559</v>
      </c>
      <c r="G195" s="259" t="s">
        <v>195</v>
      </c>
      <c r="H195" s="260">
        <v>30.100000000000001</v>
      </c>
      <c r="I195" s="261"/>
      <c r="J195" s="262">
        <f>ROUND(I195*H195,2)</f>
        <v>0</v>
      </c>
      <c r="K195" s="263"/>
      <c r="L195" s="264"/>
      <c r="M195" s="265" t="s">
        <v>1</v>
      </c>
      <c r="N195" s="266" t="s">
        <v>44</v>
      </c>
      <c r="O195" s="92"/>
      <c r="P195" s="230">
        <f>O195*H195</f>
        <v>0</v>
      </c>
      <c r="Q195" s="230">
        <v>0.016500000000000001</v>
      </c>
      <c r="R195" s="230">
        <f>Q195*H195</f>
        <v>0.49665000000000004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304</v>
      </c>
      <c r="AT195" s="232" t="s">
        <v>158</v>
      </c>
      <c r="AU195" s="232" t="s">
        <v>89</v>
      </c>
      <c r="AY195" s="17" t="s">
        <v>138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87</v>
      </c>
      <c r="BK195" s="233">
        <f>ROUND(I195*H195,2)</f>
        <v>0</v>
      </c>
      <c r="BL195" s="17" t="s">
        <v>226</v>
      </c>
      <c r="BM195" s="232" t="s">
        <v>560</v>
      </c>
    </row>
    <row r="196" s="14" customFormat="1">
      <c r="A196" s="14"/>
      <c r="B196" s="245"/>
      <c r="C196" s="246"/>
      <c r="D196" s="236" t="s">
        <v>146</v>
      </c>
      <c r="E196" s="247" t="s">
        <v>1</v>
      </c>
      <c r="F196" s="248" t="s">
        <v>557</v>
      </c>
      <c r="G196" s="246"/>
      <c r="H196" s="249">
        <v>30.100000000000001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146</v>
      </c>
      <c r="AU196" s="255" t="s">
        <v>89</v>
      </c>
      <c r="AV196" s="14" t="s">
        <v>89</v>
      </c>
      <c r="AW196" s="14" t="s">
        <v>36</v>
      </c>
      <c r="AX196" s="14" t="s">
        <v>87</v>
      </c>
      <c r="AY196" s="255" t="s">
        <v>138</v>
      </c>
    </row>
    <row r="197" s="2" customFormat="1" ht="21.75" customHeight="1">
      <c r="A197" s="39"/>
      <c r="B197" s="40"/>
      <c r="C197" s="256" t="s">
        <v>300</v>
      </c>
      <c r="D197" s="256" t="s">
        <v>158</v>
      </c>
      <c r="E197" s="257" t="s">
        <v>561</v>
      </c>
      <c r="F197" s="258" t="s">
        <v>562</v>
      </c>
      <c r="G197" s="259" t="s">
        <v>220</v>
      </c>
      <c r="H197" s="260">
        <v>7</v>
      </c>
      <c r="I197" s="261"/>
      <c r="J197" s="262">
        <f>ROUND(I197*H197,2)</f>
        <v>0</v>
      </c>
      <c r="K197" s="263"/>
      <c r="L197" s="264"/>
      <c r="M197" s="265" t="s">
        <v>1</v>
      </c>
      <c r="N197" s="266" t="s">
        <v>44</v>
      </c>
      <c r="O197" s="92"/>
      <c r="P197" s="230">
        <f>O197*H197</f>
        <v>0</v>
      </c>
      <c r="Q197" s="230">
        <v>0.010999999999999999</v>
      </c>
      <c r="R197" s="230">
        <f>Q197*H197</f>
        <v>0.076999999999999999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304</v>
      </c>
      <c r="AT197" s="232" t="s">
        <v>158</v>
      </c>
      <c r="AU197" s="232" t="s">
        <v>89</v>
      </c>
      <c r="AY197" s="17" t="s">
        <v>138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87</v>
      </c>
      <c r="BK197" s="233">
        <f>ROUND(I197*H197,2)</f>
        <v>0</v>
      </c>
      <c r="BL197" s="17" t="s">
        <v>226</v>
      </c>
      <c r="BM197" s="232" t="s">
        <v>563</v>
      </c>
    </row>
    <row r="198" s="13" customFormat="1">
      <c r="A198" s="13"/>
      <c r="B198" s="234"/>
      <c r="C198" s="235"/>
      <c r="D198" s="236" t="s">
        <v>146</v>
      </c>
      <c r="E198" s="237" t="s">
        <v>1</v>
      </c>
      <c r="F198" s="238" t="s">
        <v>564</v>
      </c>
      <c r="G198" s="235"/>
      <c r="H198" s="237" t="s">
        <v>1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146</v>
      </c>
      <c r="AU198" s="244" t="s">
        <v>89</v>
      </c>
      <c r="AV198" s="13" t="s">
        <v>87</v>
      </c>
      <c r="AW198" s="13" t="s">
        <v>36</v>
      </c>
      <c r="AX198" s="13" t="s">
        <v>79</v>
      </c>
      <c r="AY198" s="244" t="s">
        <v>138</v>
      </c>
    </row>
    <row r="199" s="14" customFormat="1">
      <c r="A199" s="14"/>
      <c r="B199" s="245"/>
      <c r="C199" s="246"/>
      <c r="D199" s="236" t="s">
        <v>146</v>
      </c>
      <c r="E199" s="247" t="s">
        <v>1</v>
      </c>
      <c r="F199" s="248" t="s">
        <v>181</v>
      </c>
      <c r="G199" s="246"/>
      <c r="H199" s="249">
        <v>7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146</v>
      </c>
      <c r="AU199" s="255" t="s">
        <v>89</v>
      </c>
      <c r="AV199" s="14" t="s">
        <v>89</v>
      </c>
      <c r="AW199" s="14" t="s">
        <v>36</v>
      </c>
      <c r="AX199" s="14" t="s">
        <v>87</v>
      </c>
      <c r="AY199" s="255" t="s">
        <v>138</v>
      </c>
    </row>
    <row r="200" s="12" customFormat="1" ht="22.8" customHeight="1">
      <c r="A200" s="12"/>
      <c r="B200" s="204"/>
      <c r="C200" s="205"/>
      <c r="D200" s="206" t="s">
        <v>78</v>
      </c>
      <c r="E200" s="218" t="s">
        <v>565</v>
      </c>
      <c r="F200" s="218" t="s">
        <v>566</v>
      </c>
      <c r="G200" s="205"/>
      <c r="H200" s="205"/>
      <c r="I200" s="208"/>
      <c r="J200" s="219">
        <f>BK200</f>
        <v>0</v>
      </c>
      <c r="K200" s="205"/>
      <c r="L200" s="210"/>
      <c r="M200" s="211"/>
      <c r="N200" s="212"/>
      <c r="O200" s="212"/>
      <c r="P200" s="213">
        <f>SUM(P201:P206)</f>
        <v>0</v>
      </c>
      <c r="Q200" s="212"/>
      <c r="R200" s="213">
        <f>SUM(R201:R206)</f>
        <v>0.00010000000000000001</v>
      </c>
      <c r="S200" s="212"/>
      <c r="T200" s="214">
        <f>SUM(T201:T206)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89</v>
      </c>
      <c r="AT200" s="216" t="s">
        <v>78</v>
      </c>
      <c r="AU200" s="216" t="s">
        <v>87</v>
      </c>
      <c r="AY200" s="215" t="s">
        <v>138</v>
      </c>
      <c r="BK200" s="217">
        <f>SUM(BK201:BK206)</f>
        <v>0</v>
      </c>
    </row>
    <row r="201" s="2" customFormat="1" ht="24.15" customHeight="1">
      <c r="A201" s="39"/>
      <c r="B201" s="40"/>
      <c r="C201" s="220" t="s">
        <v>304</v>
      </c>
      <c r="D201" s="220" t="s">
        <v>140</v>
      </c>
      <c r="E201" s="221" t="s">
        <v>567</v>
      </c>
      <c r="F201" s="222" t="s">
        <v>568</v>
      </c>
      <c r="G201" s="223" t="s">
        <v>569</v>
      </c>
      <c r="H201" s="224">
        <v>1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44</v>
      </c>
      <c r="O201" s="92"/>
      <c r="P201" s="230">
        <f>O201*H201</f>
        <v>0</v>
      </c>
      <c r="Q201" s="230">
        <v>5.0000000000000002E-05</v>
      </c>
      <c r="R201" s="230">
        <f>Q201*H201</f>
        <v>5.0000000000000002E-05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226</v>
      </c>
      <c r="AT201" s="232" t="s">
        <v>140</v>
      </c>
      <c r="AU201" s="232" t="s">
        <v>89</v>
      </c>
      <c r="AY201" s="17" t="s">
        <v>138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87</v>
      </c>
      <c r="BK201" s="233">
        <f>ROUND(I201*H201,2)</f>
        <v>0</v>
      </c>
      <c r="BL201" s="17" t="s">
        <v>226</v>
      </c>
      <c r="BM201" s="232" t="s">
        <v>570</v>
      </c>
    </row>
    <row r="202" s="13" customFormat="1">
      <c r="A202" s="13"/>
      <c r="B202" s="234"/>
      <c r="C202" s="235"/>
      <c r="D202" s="236" t="s">
        <v>146</v>
      </c>
      <c r="E202" s="237" t="s">
        <v>1</v>
      </c>
      <c r="F202" s="238" t="s">
        <v>571</v>
      </c>
      <c r="G202" s="235"/>
      <c r="H202" s="237" t="s">
        <v>1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146</v>
      </c>
      <c r="AU202" s="244" t="s">
        <v>89</v>
      </c>
      <c r="AV202" s="13" t="s">
        <v>87</v>
      </c>
      <c r="AW202" s="13" t="s">
        <v>36</v>
      </c>
      <c r="AX202" s="13" t="s">
        <v>79</v>
      </c>
      <c r="AY202" s="244" t="s">
        <v>138</v>
      </c>
    </row>
    <row r="203" s="14" customFormat="1">
      <c r="A203" s="14"/>
      <c r="B203" s="245"/>
      <c r="C203" s="246"/>
      <c r="D203" s="236" t="s">
        <v>146</v>
      </c>
      <c r="E203" s="247" t="s">
        <v>1</v>
      </c>
      <c r="F203" s="248" t="s">
        <v>87</v>
      </c>
      <c r="G203" s="246"/>
      <c r="H203" s="249">
        <v>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146</v>
      </c>
      <c r="AU203" s="255" t="s">
        <v>89</v>
      </c>
      <c r="AV203" s="14" t="s">
        <v>89</v>
      </c>
      <c r="AW203" s="14" t="s">
        <v>36</v>
      </c>
      <c r="AX203" s="14" t="s">
        <v>87</v>
      </c>
      <c r="AY203" s="255" t="s">
        <v>138</v>
      </c>
    </row>
    <row r="204" s="2" customFormat="1" ht="16.5" customHeight="1">
      <c r="A204" s="39"/>
      <c r="B204" s="40"/>
      <c r="C204" s="220" t="s">
        <v>309</v>
      </c>
      <c r="D204" s="220" t="s">
        <v>140</v>
      </c>
      <c r="E204" s="221" t="s">
        <v>572</v>
      </c>
      <c r="F204" s="222" t="s">
        <v>573</v>
      </c>
      <c r="G204" s="223" t="s">
        <v>569</v>
      </c>
      <c r="H204" s="224">
        <v>1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44</v>
      </c>
      <c r="O204" s="92"/>
      <c r="P204" s="230">
        <f>O204*H204</f>
        <v>0</v>
      </c>
      <c r="Q204" s="230">
        <v>5.0000000000000002E-05</v>
      </c>
      <c r="R204" s="230">
        <f>Q204*H204</f>
        <v>5.0000000000000002E-05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226</v>
      </c>
      <c r="AT204" s="232" t="s">
        <v>140</v>
      </c>
      <c r="AU204" s="232" t="s">
        <v>89</v>
      </c>
      <c r="AY204" s="17" t="s">
        <v>138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87</v>
      </c>
      <c r="BK204" s="233">
        <f>ROUND(I204*H204,2)</f>
        <v>0</v>
      </c>
      <c r="BL204" s="17" t="s">
        <v>226</v>
      </c>
      <c r="BM204" s="232" t="s">
        <v>574</v>
      </c>
    </row>
    <row r="205" s="13" customFormat="1">
      <c r="A205" s="13"/>
      <c r="B205" s="234"/>
      <c r="C205" s="235"/>
      <c r="D205" s="236" t="s">
        <v>146</v>
      </c>
      <c r="E205" s="237" t="s">
        <v>1</v>
      </c>
      <c r="F205" s="238" t="s">
        <v>575</v>
      </c>
      <c r="G205" s="235"/>
      <c r="H205" s="237" t="s">
        <v>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146</v>
      </c>
      <c r="AU205" s="244" t="s">
        <v>89</v>
      </c>
      <c r="AV205" s="13" t="s">
        <v>87</v>
      </c>
      <c r="AW205" s="13" t="s">
        <v>36</v>
      </c>
      <c r="AX205" s="13" t="s">
        <v>79</v>
      </c>
      <c r="AY205" s="244" t="s">
        <v>138</v>
      </c>
    </row>
    <row r="206" s="14" customFormat="1">
      <c r="A206" s="14"/>
      <c r="B206" s="245"/>
      <c r="C206" s="246"/>
      <c r="D206" s="236" t="s">
        <v>146</v>
      </c>
      <c r="E206" s="247" t="s">
        <v>1</v>
      </c>
      <c r="F206" s="248" t="s">
        <v>87</v>
      </c>
      <c r="G206" s="246"/>
      <c r="H206" s="249">
        <v>1</v>
      </c>
      <c r="I206" s="250"/>
      <c r="J206" s="246"/>
      <c r="K206" s="246"/>
      <c r="L206" s="251"/>
      <c r="M206" s="278"/>
      <c r="N206" s="279"/>
      <c r="O206" s="279"/>
      <c r="P206" s="279"/>
      <c r="Q206" s="279"/>
      <c r="R206" s="279"/>
      <c r="S206" s="279"/>
      <c r="T206" s="28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146</v>
      </c>
      <c r="AU206" s="255" t="s">
        <v>89</v>
      </c>
      <c r="AV206" s="14" t="s">
        <v>89</v>
      </c>
      <c r="AW206" s="14" t="s">
        <v>36</v>
      </c>
      <c r="AX206" s="14" t="s">
        <v>87</v>
      </c>
      <c r="AY206" s="255" t="s">
        <v>138</v>
      </c>
    </row>
    <row r="207" s="2" customFormat="1" ht="6.96" customHeight="1">
      <c r="A207" s="39"/>
      <c r="B207" s="67"/>
      <c r="C207" s="68"/>
      <c r="D207" s="68"/>
      <c r="E207" s="68"/>
      <c r="F207" s="68"/>
      <c r="G207" s="68"/>
      <c r="H207" s="68"/>
      <c r="I207" s="68"/>
      <c r="J207" s="68"/>
      <c r="K207" s="68"/>
      <c r="L207" s="45"/>
      <c r="M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</row>
  </sheetData>
  <sheetProtection sheet="1" autoFilter="0" formatColumns="0" formatRows="0" objects="1" scenarios="1" spinCount="100000" saltValue="DdaFbyR6JKu90NB7fIt70B3OTuEfuyCnbOatd6bQo7W6odKHbCLdFpoD1Jee7ojIwsuj2OMD07Sk8aeg9k2AwA==" hashValue="I2cHcbJGtv+/A2D6Emd2+Fqrty99h38x7IuJ4UguqrPQ6Z0zAcf98SCKqEyfnYzjJ4tl7OXfnivVmXn3rc7GdQ==" algorithmName="SHA-512" password="CC35"/>
  <autoFilter ref="C122:K20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ČOV pro Rekreační středisko Radost ve Vřesovicích u Kyjova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576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21. 8. 2025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28</v>
      </c>
      <c r="E14" s="39"/>
      <c r="F14" s="39"/>
      <c r="G14" s="39"/>
      <c r="H14" s="39"/>
      <c r="I14" s="141" t="s">
        <v>29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30</v>
      </c>
      <c r="F15" s="39"/>
      <c r="G15" s="39"/>
      <c r="H15" s="39"/>
      <c r="I15" s="141" t="s">
        <v>31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32</v>
      </c>
      <c r="E17" s="39"/>
      <c r="F17" s="39"/>
      <c r="G17" s="39"/>
      <c r="H17" s="39"/>
      <c r="I17" s="141" t="s">
        <v>29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31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34</v>
      </c>
      <c r="E20" s="39"/>
      <c r="F20" s="39"/>
      <c r="G20" s="39"/>
      <c r="H20" s="39"/>
      <c r="I20" s="141" t="s">
        <v>29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35</v>
      </c>
      <c r="F21" s="39"/>
      <c r="G21" s="39"/>
      <c r="H21" s="39"/>
      <c r="I21" s="141" t="s">
        <v>31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29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31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ROUND((SUM(BE124:BE189)),  2)</f>
        <v>0</v>
      </c>
      <c r="G33" s="39"/>
      <c r="H33" s="39"/>
      <c r="I33" s="156">
        <v>0.20999999999999999</v>
      </c>
      <c r="J33" s="155">
        <f>ROUND(((SUM(BE124:BE189))*I33),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ROUND((SUM(BF124:BF189)),  2)</f>
        <v>0</v>
      </c>
      <c r="G34" s="39"/>
      <c r="H34" s="39"/>
      <c r="I34" s="156">
        <v>0.12</v>
      </c>
      <c r="J34" s="155">
        <f>ROUND(((SUM(BF124:BF189))*I34),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ROUND((SUM(BG124:BG189)),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ROUND((SUM(BH124:BH189)),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ROUND((SUM(BI124:BI189)),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ČOV pro Rekreační středisko Radost ve Vřesovicích u Kyjova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PS02 -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20</v>
      </c>
      <c r="D89" s="41"/>
      <c r="E89" s="41"/>
      <c r="F89" s="27" t="str">
        <f>F12</f>
        <v>Vřesovice, p.č. stavby 496, k.ú. Vřesovice</v>
      </c>
      <c r="G89" s="41"/>
      <c r="H89" s="41"/>
      <c r="I89" s="32" t="s">
        <v>22</v>
      </c>
      <c r="J89" s="80" t="str">
        <f>IF(J12="","",J12)</f>
        <v>21. 8. 2025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28</v>
      </c>
      <c r="D91" s="41"/>
      <c r="E91" s="41"/>
      <c r="F91" s="27" t="str">
        <f>E15</f>
        <v>Středisko volného času Slovácko, p.o.</v>
      </c>
      <c r="G91" s="41"/>
      <c r="H91" s="41"/>
      <c r="I91" s="32" t="s">
        <v>34</v>
      </c>
      <c r="J91" s="37" t="str">
        <f>E21</f>
        <v>Ing. Jakub Horner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32</v>
      </c>
      <c r="D92" s="41"/>
      <c r="E92" s="41"/>
      <c r="F92" s="27" t="str">
        <f>IF(E18="","",E18)</f>
        <v>Vyplň údaj</v>
      </c>
      <c r="G92" s="41"/>
      <c r="H92" s="41"/>
      <c r="I92" s="32" t="s">
        <v>37</v>
      </c>
      <c r="J92" s="37" t="str">
        <f>E24</f>
        <v>Ing. Jakub Horner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106</v>
      </c>
    </row>
    <row r="97" s="9" customFormat="1" ht="24.96" customHeight="1">
      <c r="A97" s="9"/>
      <c r="B97" s="180"/>
      <c r="C97" s="181"/>
      <c r="D97" s="182" t="s">
        <v>115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118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577</v>
      </c>
      <c r="E99" s="189"/>
      <c r="F99" s="189"/>
      <c r="G99" s="189"/>
      <c r="H99" s="189"/>
      <c r="I99" s="189"/>
      <c r="J99" s="190">
        <f>J161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120</v>
      </c>
      <c r="E100" s="183"/>
      <c r="F100" s="183"/>
      <c r="G100" s="183"/>
      <c r="H100" s="183"/>
      <c r="I100" s="183"/>
      <c r="J100" s="184">
        <f>J170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578</v>
      </c>
      <c r="E101" s="189"/>
      <c r="F101" s="189"/>
      <c r="G101" s="189"/>
      <c r="H101" s="189"/>
      <c r="I101" s="189"/>
      <c r="J101" s="190">
        <f>J171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122</v>
      </c>
      <c r="E102" s="189"/>
      <c r="F102" s="189"/>
      <c r="G102" s="189"/>
      <c r="H102" s="189"/>
      <c r="I102" s="189"/>
      <c r="J102" s="190">
        <f>J173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579</v>
      </c>
      <c r="E103" s="183"/>
      <c r="F103" s="183"/>
      <c r="G103" s="183"/>
      <c r="H103" s="183"/>
      <c r="I103" s="183"/>
      <c r="J103" s="184">
        <f>J184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580</v>
      </c>
      <c r="E104" s="189"/>
      <c r="F104" s="189"/>
      <c r="G104" s="189"/>
      <c r="H104" s="189"/>
      <c r="I104" s="189"/>
      <c r="J104" s="190">
        <f>J185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3" t="s">
        <v>123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2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ČOV pro Rekreační středisko Radost ve Vřesovicích u Kyjova</v>
      </c>
      <c r="F114" s="32"/>
      <c r="G114" s="32"/>
      <c r="H114" s="32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2" t="s">
        <v>100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PS02 - Elektroinstalace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2" t="s">
        <v>20</v>
      </c>
      <c r="D118" s="41"/>
      <c r="E118" s="41"/>
      <c r="F118" s="27" t="str">
        <f>F12</f>
        <v>Vřesovice, p.č. stavby 496, k.ú. Vřesovice</v>
      </c>
      <c r="G118" s="41"/>
      <c r="H118" s="41"/>
      <c r="I118" s="32" t="s">
        <v>22</v>
      </c>
      <c r="J118" s="80" t="str">
        <f>IF(J12="","",J12)</f>
        <v>21. 8. 2025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2" t="s">
        <v>28</v>
      </c>
      <c r="D120" s="41"/>
      <c r="E120" s="41"/>
      <c r="F120" s="27" t="str">
        <f>E15</f>
        <v>Středisko volného času Slovácko, p.o.</v>
      </c>
      <c r="G120" s="41"/>
      <c r="H120" s="41"/>
      <c r="I120" s="32" t="s">
        <v>34</v>
      </c>
      <c r="J120" s="37" t="str">
        <f>E21</f>
        <v>Ing. Jakub Horner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2" t="s">
        <v>32</v>
      </c>
      <c r="D121" s="41"/>
      <c r="E121" s="41"/>
      <c r="F121" s="27" t="str">
        <f>IF(E18="","",E18)</f>
        <v>Vyplň údaj</v>
      </c>
      <c r="G121" s="41"/>
      <c r="H121" s="41"/>
      <c r="I121" s="32" t="s">
        <v>37</v>
      </c>
      <c r="J121" s="37" t="str">
        <f>E24</f>
        <v>Ing. Jakub Horner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124</v>
      </c>
      <c r="D123" s="195" t="s">
        <v>64</v>
      </c>
      <c r="E123" s="195" t="s">
        <v>60</v>
      </c>
      <c r="F123" s="195" t="s">
        <v>61</v>
      </c>
      <c r="G123" s="195" t="s">
        <v>125</v>
      </c>
      <c r="H123" s="195" t="s">
        <v>126</v>
      </c>
      <c r="I123" s="195" t="s">
        <v>127</v>
      </c>
      <c r="J123" s="196" t="s">
        <v>104</v>
      </c>
      <c r="K123" s="197" t="s">
        <v>128</v>
      </c>
      <c r="L123" s="198"/>
      <c r="M123" s="101" t="s">
        <v>1</v>
      </c>
      <c r="N123" s="102" t="s">
        <v>43</v>
      </c>
      <c r="O123" s="102" t="s">
        <v>129</v>
      </c>
      <c r="P123" s="102" t="s">
        <v>130</v>
      </c>
      <c r="Q123" s="102" t="s">
        <v>131</v>
      </c>
      <c r="R123" s="102" t="s">
        <v>132</v>
      </c>
      <c r="S123" s="102" t="s">
        <v>133</v>
      </c>
      <c r="T123" s="103" t="s">
        <v>134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135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P125+P170+P184</f>
        <v>0</v>
      </c>
      <c r="Q124" s="105"/>
      <c r="R124" s="201">
        <f>R125+R170+R184</f>
        <v>0.14427569999999998</v>
      </c>
      <c r="S124" s="105"/>
      <c r="T124" s="202">
        <f>T125+T170+T184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78</v>
      </c>
      <c r="AU124" s="17" t="s">
        <v>106</v>
      </c>
      <c r="BK124" s="203">
        <f>BK125+BK170+BK184</f>
        <v>0</v>
      </c>
    </row>
    <row r="125" s="12" customFormat="1" ht="25.92" customHeight="1">
      <c r="A125" s="12"/>
      <c r="B125" s="204"/>
      <c r="C125" s="205"/>
      <c r="D125" s="206" t="s">
        <v>78</v>
      </c>
      <c r="E125" s="207" t="s">
        <v>330</v>
      </c>
      <c r="F125" s="207" t="s">
        <v>331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P126+P161</f>
        <v>0</v>
      </c>
      <c r="Q125" s="212"/>
      <c r="R125" s="213">
        <f>R126+R161</f>
        <v>0.11564219999999999</v>
      </c>
      <c r="S125" s="212"/>
      <c r="T125" s="214">
        <f>T126+T161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89</v>
      </c>
      <c r="AT125" s="216" t="s">
        <v>78</v>
      </c>
      <c r="AU125" s="216" t="s">
        <v>79</v>
      </c>
      <c r="AY125" s="215" t="s">
        <v>138</v>
      </c>
      <c r="BK125" s="217">
        <f>BK126+BK161</f>
        <v>0</v>
      </c>
    </row>
    <row r="126" s="12" customFormat="1" ht="22.8" customHeight="1">
      <c r="A126" s="12"/>
      <c r="B126" s="204"/>
      <c r="C126" s="205"/>
      <c r="D126" s="206" t="s">
        <v>78</v>
      </c>
      <c r="E126" s="218" t="s">
        <v>376</v>
      </c>
      <c r="F126" s="218" t="s">
        <v>377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SUM(P127:P160)</f>
        <v>0</v>
      </c>
      <c r="Q126" s="212"/>
      <c r="R126" s="213">
        <f>SUM(R127:R160)</f>
        <v>0.11564219999999999</v>
      </c>
      <c r="S126" s="212"/>
      <c r="T126" s="214">
        <f>SUM(T127:T160)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89</v>
      </c>
      <c r="AT126" s="216" t="s">
        <v>78</v>
      </c>
      <c r="AU126" s="216" t="s">
        <v>87</v>
      </c>
      <c r="AY126" s="215" t="s">
        <v>138</v>
      </c>
      <c r="BK126" s="217">
        <f>SUM(BK127:BK160)</f>
        <v>0</v>
      </c>
    </row>
    <row r="127" s="2" customFormat="1" ht="33" customHeight="1">
      <c r="A127" s="39"/>
      <c r="B127" s="40"/>
      <c r="C127" s="220" t="s">
        <v>87</v>
      </c>
      <c r="D127" s="220" t="s">
        <v>140</v>
      </c>
      <c r="E127" s="221" t="s">
        <v>581</v>
      </c>
      <c r="F127" s="222" t="s">
        <v>582</v>
      </c>
      <c r="G127" s="223" t="s">
        <v>170</v>
      </c>
      <c r="H127" s="224">
        <v>81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44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226</v>
      </c>
      <c r="AT127" s="232" t="s">
        <v>140</v>
      </c>
      <c r="AU127" s="232" t="s">
        <v>89</v>
      </c>
      <c r="AY127" s="17" t="s">
        <v>138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87</v>
      </c>
      <c r="BK127" s="233">
        <f>ROUND(I127*H127,2)</f>
        <v>0</v>
      </c>
      <c r="BL127" s="17" t="s">
        <v>226</v>
      </c>
      <c r="BM127" s="232" t="s">
        <v>583</v>
      </c>
    </row>
    <row r="128" s="14" customFormat="1">
      <c r="A128" s="14"/>
      <c r="B128" s="245"/>
      <c r="C128" s="246"/>
      <c r="D128" s="236" t="s">
        <v>146</v>
      </c>
      <c r="E128" s="247" t="s">
        <v>1</v>
      </c>
      <c r="F128" s="248" t="s">
        <v>584</v>
      </c>
      <c r="G128" s="246"/>
      <c r="H128" s="249">
        <v>81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146</v>
      </c>
      <c r="AU128" s="255" t="s">
        <v>89</v>
      </c>
      <c r="AV128" s="14" t="s">
        <v>89</v>
      </c>
      <c r="AW128" s="14" t="s">
        <v>36</v>
      </c>
      <c r="AX128" s="14" t="s">
        <v>87</v>
      </c>
      <c r="AY128" s="255" t="s">
        <v>138</v>
      </c>
    </row>
    <row r="129" s="2" customFormat="1" ht="16.5" customHeight="1">
      <c r="A129" s="39"/>
      <c r="B129" s="40"/>
      <c r="C129" s="256" t="s">
        <v>89</v>
      </c>
      <c r="D129" s="256" t="s">
        <v>158</v>
      </c>
      <c r="E129" s="257" t="s">
        <v>585</v>
      </c>
      <c r="F129" s="258" t="s">
        <v>586</v>
      </c>
      <c r="G129" s="259" t="s">
        <v>587</v>
      </c>
      <c r="H129" s="260">
        <v>0.0060000000000000001</v>
      </c>
      <c r="I129" s="261"/>
      <c r="J129" s="262">
        <f>ROUND(I129*H129,2)</f>
        <v>0</v>
      </c>
      <c r="K129" s="263"/>
      <c r="L129" s="264"/>
      <c r="M129" s="265" t="s">
        <v>1</v>
      </c>
      <c r="N129" s="266" t="s">
        <v>44</v>
      </c>
      <c r="O129" s="92"/>
      <c r="P129" s="230">
        <f>O129*H129</f>
        <v>0</v>
      </c>
      <c r="Q129" s="230">
        <v>0.44451000000000002</v>
      </c>
      <c r="R129" s="230">
        <f>Q129*H129</f>
        <v>0.0026670600000000002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304</v>
      </c>
      <c r="AT129" s="232" t="s">
        <v>158</v>
      </c>
      <c r="AU129" s="232" t="s">
        <v>89</v>
      </c>
      <c r="AY129" s="17" t="s">
        <v>138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87</v>
      </c>
      <c r="BK129" s="233">
        <f>ROUND(I129*H129,2)</f>
        <v>0</v>
      </c>
      <c r="BL129" s="17" t="s">
        <v>226</v>
      </c>
      <c r="BM129" s="232" t="s">
        <v>588</v>
      </c>
    </row>
    <row r="130" s="14" customFormat="1">
      <c r="A130" s="14"/>
      <c r="B130" s="245"/>
      <c r="C130" s="246"/>
      <c r="D130" s="236" t="s">
        <v>146</v>
      </c>
      <c r="E130" s="247" t="s">
        <v>1</v>
      </c>
      <c r="F130" s="248" t="s">
        <v>589</v>
      </c>
      <c r="G130" s="246"/>
      <c r="H130" s="249">
        <v>0.0060000000000000001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146</v>
      </c>
      <c r="AU130" s="255" t="s">
        <v>89</v>
      </c>
      <c r="AV130" s="14" t="s">
        <v>89</v>
      </c>
      <c r="AW130" s="14" t="s">
        <v>36</v>
      </c>
      <c r="AX130" s="14" t="s">
        <v>87</v>
      </c>
      <c r="AY130" s="255" t="s">
        <v>138</v>
      </c>
    </row>
    <row r="131" s="2" customFormat="1" ht="16.5" customHeight="1">
      <c r="A131" s="39"/>
      <c r="B131" s="40"/>
      <c r="C131" s="256" t="s">
        <v>153</v>
      </c>
      <c r="D131" s="256" t="s">
        <v>158</v>
      </c>
      <c r="E131" s="257" t="s">
        <v>590</v>
      </c>
      <c r="F131" s="258" t="s">
        <v>591</v>
      </c>
      <c r="G131" s="259" t="s">
        <v>587</v>
      </c>
      <c r="H131" s="260">
        <v>0.040000000000000001</v>
      </c>
      <c r="I131" s="261"/>
      <c r="J131" s="262">
        <f>ROUND(I131*H131,2)</f>
        <v>0</v>
      </c>
      <c r="K131" s="263"/>
      <c r="L131" s="264"/>
      <c r="M131" s="265" t="s">
        <v>1</v>
      </c>
      <c r="N131" s="266" t="s">
        <v>44</v>
      </c>
      <c r="O131" s="92"/>
      <c r="P131" s="230">
        <f>O131*H131</f>
        <v>0</v>
      </c>
      <c r="Q131" s="230">
        <v>0.16969999999999999</v>
      </c>
      <c r="R131" s="230">
        <f>Q131*H131</f>
        <v>0.0067879999999999998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304</v>
      </c>
      <c r="AT131" s="232" t="s">
        <v>158</v>
      </c>
      <c r="AU131" s="232" t="s">
        <v>89</v>
      </c>
      <c r="AY131" s="17" t="s">
        <v>138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87</v>
      </c>
      <c r="BK131" s="233">
        <f>ROUND(I131*H131,2)</f>
        <v>0</v>
      </c>
      <c r="BL131" s="17" t="s">
        <v>226</v>
      </c>
      <c r="BM131" s="232" t="s">
        <v>592</v>
      </c>
    </row>
    <row r="132" s="14" customFormat="1">
      <c r="A132" s="14"/>
      <c r="B132" s="245"/>
      <c r="C132" s="246"/>
      <c r="D132" s="236" t="s">
        <v>146</v>
      </c>
      <c r="E132" s="247" t="s">
        <v>1</v>
      </c>
      <c r="F132" s="248" t="s">
        <v>323</v>
      </c>
      <c r="G132" s="246"/>
      <c r="H132" s="249">
        <v>0.040000000000000001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146</v>
      </c>
      <c r="AU132" s="255" t="s">
        <v>89</v>
      </c>
      <c r="AV132" s="14" t="s">
        <v>89</v>
      </c>
      <c r="AW132" s="14" t="s">
        <v>36</v>
      </c>
      <c r="AX132" s="14" t="s">
        <v>87</v>
      </c>
      <c r="AY132" s="255" t="s">
        <v>138</v>
      </c>
    </row>
    <row r="133" s="2" customFormat="1" ht="16.5" customHeight="1">
      <c r="A133" s="39"/>
      <c r="B133" s="40"/>
      <c r="C133" s="256" t="s">
        <v>144</v>
      </c>
      <c r="D133" s="256" t="s">
        <v>158</v>
      </c>
      <c r="E133" s="257" t="s">
        <v>593</v>
      </c>
      <c r="F133" s="258" t="s">
        <v>594</v>
      </c>
      <c r="G133" s="259" t="s">
        <v>587</v>
      </c>
      <c r="H133" s="260">
        <v>0.027</v>
      </c>
      <c r="I133" s="261"/>
      <c r="J133" s="262">
        <f>ROUND(I133*H133,2)</f>
        <v>0</v>
      </c>
      <c r="K133" s="263"/>
      <c r="L133" s="264"/>
      <c r="M133" s="265" t="s">
        <v>1</v>
      </c>
      <c r="N133" s="266" t="s">
        <v>44</v>
      </c>
      <c r="O133" s="92"/>
      <c r="P133" s="230">
        <f>O133*H133</f>
        <v>0</v>
      </c>
      <c r="Q133" s="230">
        <v>0.12518000000000001</v>
      </c>
      <c r="R133" s="230">
        <f>Q133*H133</f>
        <v>0.0033798600000000002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304</v>
      </c>
      <c r="AT133" s="232" t="s">
        <v>158</v>
      </c>
      <c r="AU133" s="232" t="s">
        <v>89</v>
      </c>
      <c r="AY133" s="17" t="s">
        <v>138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87</v>
      </c>
      <c r="BK133" s="233">
        <f>ROUND(I133*H133,2)</f>
        <v>0</v>
      </c>
      <c r="BL133" s="17" t="s">
        <v>226</v>
      </c>
      <c r="BM133" s="232" t="s">
        <v>595</v>
      </c>
    </row>
    <row r="134" s="14" customFormat="1">
      <c r="A134" s="14"/>
      <c r="B134" s="245"/>
      <c r="C134" s="246"/>
      <c r="D134" s="236" t="s">
        <v>146</v>
      </c>
      <c r="E134" s="247" t="s">
        <v>1</v>
      </c>
      <c r="F134" s="248" t="s">
        <v>596</v>
      </c>
      <c r="G134" s="246"/>
      <c r="H134" s="249">
        <v>0.027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146</v>
      </c>
      <c r="AU134" s="255" t="s">
        <v>89</v>
      </c>
      <c r="AV134" s="14" t="s">
        <v>89</v>
      </c>
      <c r="AW134" s="14" t="s">
        <v>36</v>
      </c>
      <c r="AX134" s="14" t="s">
        <v>87</v>
      </c>
      <c r="AY134" s="255" t="s">
        <v>138</v>
      </c>
    </row>
    <row r="135" s="2" customFormat="1" ht="16.5" customHeight="1">
      <c r="A135" s="39"/>
      <c r="B135" s="40"/>
      <c r="C135" s="256" t="s">
        <v>167</v>
      </c>
      <c r="D135" s="256" t="s">
        <v>158</v>
      </c>
      <c r="E135" s="257" t="s">
        <v>597</v>
      </c>
      <c r="F135" s="258" t="s">
        <v>598</v>
      </c>
      <c r="G135" s="259" t="s">
        <v>587</v>
      </c>
      <c r="H135" s="260">
        <v>0.0080000000000000002</v>
      </c>
      <c r="I135" s="261"/>
      <c r="J135" s="262">
        <f>ROUND(I135*H135,2)</f>
        <v>0</v>
      </c>
      <c r="K135" s="263"/>
      <c r="L135" s="264"/>
      <c r="M135" s="265" t="s">
        <v>1</v>
      </c>
      <c r="N135" s="266" t="s">
        <v>44</v>
      </c>
      <c r="O135" s="92"/>
      <c r="P135" s="230">
        <f>O135*H135</f>
        <v>0</v>
      </c>
      <c r="Q135" s="230">
        <v>0.10091</v>
      </c>
      <c r="R135" s="230">
        <f>Q135*H135</f>
        <v>0.00080728000000000006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304</v>
      </c>
      <c r="AT135" s="232" t="s">
        <v>158</v>
      </c>
      <c r="AU135" s="232" t="s">
        <v>89</v>
      </c>
      <c r="AY135" s="17" t="s">
        <v>138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87</v>
      </c>
      <c r="BK135" s="233">
        <f>ROUND(I135*H135,2)</f>
        <v>0</v>
      </c>
      <c r="BL135" s="17" t="s">
        <v>226</v>
      </c>
      <c r="BM135" s="232" t="s">
        <v>599</v>
      </c>
    </row>
    <row r="136" s="14" customFormat="1">
      <c r="A136" s="14"/>
      <c r="B136" s="245"/>
      <c r="C136" s="246"/>
      <c r="D136" s="236" t="s">
        <v>146</v>
      </c>
      <c r="E136" s="247" t="s">
        <v>1</v>
      </c>
      <c r="F136" s="248" t="s">
        <v>600</v>
      </c>
      <c r="G136" s="246"/>
      <c r="H136" s="249">
        <v>0.0080000000000000002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146</v>
      </c>
      <c r="AU136" s="255" t="s">
        <v>89</v>
      </c>
      <c r="AV136" s="14" t="s">
        <v>89</v>
      </c>
      <c r="AW136" s="14" t="s">
        <v>36</v>
      </c>
      <c r="AX136" s="14" t="s">
        <v>87</v>
      </c>
      <c r="AY136" s="255" t="s">
        <v>138</v>
      </c>
    </row>
    <row r="137" s="2" customFormat="1" ht="16.5" customHeight="1">
      <c r="A137" s="39"/>
      <c r="B137" s="40"/>
      <c r="C137" s="256" t="s">
        <v>174</v>
      </c>
      <c r="D137" s="256" t="s">
        <v>158</v>
      </c>
      <c r="E137" s="257" t="s">
        <v>601</v>
      </c>
      <c r="F137" s="258" t="s">
        <v>602</v>
      </c>
      <c r="G137" s="259" t="s">
        <v>603</v>
      </c>
      <c r="H137" s="260">
        <v>76</v>
      </c>
      <c r="I137" s="261"/>
      <c r="J137" s="262">
        <f>ROUND(I137*H137,2)</f>
        <v>0</v>
      </c>
      <c r="K137" s="263"/>
      <c r="L137" s="264"/>
      <c r="M137" s="265" t="s">
        <v>1</v>
      </c>
      <c r="N137" s="266" t="s">
        <v>44</v>
      </c>
      <c r="O137" s="92"/>
      <c r="P137" s="230">
        <f>O137*H137</f>
        <v>0</v>
      </c>
      <c r="Q137" s="230">
        <v>0.001</v>
      </c>
      <c r="R137" s="230">
        <f>Q137*H137</f>
        <v>0.075999999999999998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304</v>
      </c>
      <c r="AT137" s="232" t="s">
        <v>158</v>
      </c>
      <c r="AU137" s="232" t="s">
        <v>89</v>
      </c>
      <c r="AY137" s="17" t="s">
        <v>138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87</v>
      </c>
      <c r="BK137" s="233">
        <f>ROUND(I137*H137,2)</f>
        <v>0</v>
      </c>
      <c r="BL137" s="17" t="s">
        <v>226</v>
      </c>
      <c r="BM137" s="232" t="s">
        <v>604</v>
      </c>
    </row>
    <row r="138" s="14" customFormat="1">
      <c r="A138" s="14"/>
      <c r="B138" s="245"/>
      <c r="C138" s="246"/>
      <c r="D138" s="236" t="s">
        <v>146</v>
      </c>
      <c r="E138" s="247" t="s">
        <v>1</v>
      </c>
      <c r="F138" s="248" t="s">
        <v>605</v>
      </c>
      <c r="G138" s="246"/>
      <c r="H138" s="249">
        <v>76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146</v>
      </c>
      <c r="AU138" s="255" t="s">
        <v>89</v>
      </c>
      <c r="AV138" s="14" t="s">
        <v>89</v>
      </c>
      <c r="AW138" s="14" t="s">
        <v>36</v>
      </c>
      <c r="AX138" s="14" t="s">
        <v>87</v>
      </c>
      <c r="AY138" s="255" t="s">
        <v>138</v>
      </c>
    </row>
    <row r="139" s="2" customFormat="1" ht="16.5" customHeight="1">
      <c r="A139" s="39"/>
      <c r="B139" s="40"/>
      <c r="C139" s="256" t="s">
        <v>181</v>
      </c>
      <c r="D139" s="256" t="s">
        <v>158</v>
      </c>
      <c r="E139" s="257" t="s">
        <v>606</v>
      </c>
      <c r="F139" s="258" t="s">
        <v>607</v>
      </c>
      <c r="G139" s="259" t="s">
        <v>220</v>
      </c>
      <c r="H139" s="260">
        <v>1</v>
      </c>
      <c r="I139" s="261"/>
      <c r="J139" s="262">
        <f>ROUND(I139*H139,2)</f>
        <v>0</v>
      </c>
      <c r="K139" s="263"/>
      <c r="L139" s="264"/>
      <c r="M139" s="265" t="s">
        <v>1</v>
      </c>
      <c r="N139" s="266" t="s">
        <v>44</v>
      </c>
      <c r="O139" s="92"/>
      <c r="P139" s="230">
        <f>O139*H139</f>
        <v>0</v>
      </c>
      <c r="Q139" s="230">
        <v>0.0080000000000000002</v>
      </c>
      <c r="R139" s="230">
        <f>Q139*H139</f>
        <v>0.0080000000000000002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304</v>
      </c>
      <c r="AT139" s="232" t="s">
        <v>158</v>
      </c>
      <c r="AU139" s="232" t="s">
        <v>89</v>
      </c>
      <c r="AY139" s="17" t="s">
        <v>138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87</v>
      </c>
      <c r="BK139" s="233">
        <f>ROUND(I139*H139,2)</f>
        <v>0</v>
      </c>
      <c r="BL139" s="17" t="s">
        <v>226</v>
      </c>
      <c r="BM139" s="232" t="s">
        <v>608</v>
      </c>
    </row>
    <row r="140" s="13" customFormat="1">
      <c r="A140" s="13"/>
      <c r="B140" s="234"/>
      <c r="C140" s="235"/>
      <c r="D140" s="236" t="s">
        <v>146</v>
      </c>
      <c r="E140" s="237" t="s">
        <v>1</v>
      </c>
      <c r="F140" s="238" t="s">
        <v>609</v>
      </c>
      <c r="G140" s="235"/>
      <c r="H140" s="237" t="s">
        <v>1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146</v>
      </c>
      <c r="AU140" s="244" t="s">
        <v>89</v>
      </c>
      <c r="AV140" s="13" t="s">
        <v>87</v>
      </c>
      <c r="AW140" s="13" t="s">
        <v>36</v>
      </c>
      <c r="AX140" s="13" t="s">
        <v>79</v>
      </c>
      <c r="AY140" s="244" t="s">
        <v>138</v>
      </c>
    </row>
    <row r="141" s="13" customFormat="1">
      <c r="A141" s="13"/>
      <c r="B141" s="234"/>
      <c r="C141" s="235"/>
      <c r="D141" s="236" t="s">
        <v>146</v>
      </c>
      <c r="E141" s="237" t="s">
        <v>1</v>
      </c>
      <c r="F141" s="238" t="s">
        <v>610</v>
      </c>
      <c r="G141" s="235"/>
      <c r="H141" s="237" t="s">
        <v>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146</v>
      </c>
      <c r="AU141" s="244" t="s">
        <v>89</v>
      </c>
      <c r="AV141" s="13" t="s">
        <v>87</v>
      </c>
      <c r="AW141" s="13" t="s">
        <v>36</v>
      </c>
      <c r="AX141" s="13" t="s">
        <v>79</v>
      </c>
      <c r="AY141" s="244" t="s">
        <v>138</v>
      </c>
    </row>
    <row r="142" s="13" customFormat="1">
      <c r="A142" s="13"/>
      <c r="B142" s="234"/>
      <c r="C142" s="235"/>
      <c r="D142" s="236" t="s">
        <v>146</v>
      </c>
      <c r="E142" s="237" t="s">
        <v>1</v>
      </c>
      <c r="F142" s="238" t="s">
        <v>611</v>
      </c>
      <c r="G142" s="235"/>
      <c r="H142" s="237" t="s">
        <v>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146</v>
      </c>
      <c r="AU142" s="244" t="s">
        <v>89</v>
      </c>
      <c r="AV142" s="13" t="s">
        <v>87</v>
      </c>
      <c r="AW142" s="13" t="s">
        <v>36</v>
      </c>
      <c r="AX142" s="13" t="s">
        <v>79</v>
      </c>
      <c r="AY142" s="244" t="s">
        <v>138</v>
      </c>
    </row>
    <row r="143" s="13" customFormat="1">
      <c r="A143" s="13"/>
      <c r="B143" s="234"/>
      <c r="C143" s="235"/>
      <c r="D143" s="236" t="s">
        <v>146</v>
      </c>
      <c r="E143" s="237" t="s">
        <v>1</v>
      </c>
      <c r="F143" s="238" t="s">
        <v>612</v>
      </c>
      <c r="G143" s="235"/>
      <c r="H143" s="237" t="s">
        <v>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146</v>
      </c>
      <c r="AU143" s="244" t="s">
        <v>89</v>
      </c>
      <c r="AV143" s="13" t="s">
        <v>87</v>
      </c>
      <c r="AW143" s="13" t="s">
        <v>36</v>
      </c>
      <c r="AX143" s="13" t="s">
        <v>79</v>
      </c>
      <c r="AY143" s="244" t="s">
        <v>138</v>
      </c>
    </row>
    <row r="144" s="13" customFormat="1">
      <c r="A144" s="13"/>
      <c r="B144" s="234"/>
      <c r="C144" s="235"/>
      <c r="D144" s="236" t="s">
        <v>146</v>
      </c>
      <c r="E144" s="237" t="s">
        <v>1</v>
      </c>
      <c r="F144" s="238" t="s">
        <v>613</v>
      </c>
      <c r="G144" s="235"/>
      <c r="H144" s="237" t="s">
        <v>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146</v>
      </c>
      <c r="AU144" s="244" t="s">
        <v>89</v>
      </c>
      <c r="AV144" s="13" t="s">
        <v>87</v>
      </c>
      <c r="AW144" s="13" t="s">
        <v>36</v>
      </c>
      <c r="AX144" s="13" t="s">
        <v>79</v>
      </c>
      <c r="AY144" s="244" t="s">
        <v>138</v>
      </c>
    </row>
    <row r="145" s="13" customFormat="1">
      <c r="A145" s="13"/>
      <c r="B145" s="234"/>
      <c r="C145" s="235"/>
      <c r="D145" s="236" t="s">
        <v>146</v>
      </c>
      <c r="E145" s="237" t="s">
        <v>1</v>
      </c>
      <c r="F145" s="238" t="s">
        <v>614</v>
      </c>
      <c r="G145" s="235"/>
      <c r="H145" s="237" t="s">
        <v>1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146</v>
      </c>
      <c r="AU145" s="244" t="s">
        <v>89</v>
      </c>
      <c r="AV145" s="13" t="s">
        <v>87</v>
      </c>
      <c r="AW145" s="13" t="s">
        <v>36</v>
      </c>
      <c r="AX145" s="13" t="s">
        <v>79</v>
      </c>
      <c r="AY145" s="244" t="s">
        <v>138</v>
      </c>
    </row>
    <row r="146" s="13" customFormat="1">
      <c r="A146" s="13"/>
      <c r="B146" s="234"/>
      <c r="C146" s="235"/>
      <c r="D146" s="236" t="s">
        <v>146</v>
      </c>
      <c r="E146" s="237" t="s">
        <v>1</v>
      </c>
      <c r="F146" s="238" t="s">
        <v>615</v>
      </c>
      <c r="G146" s="235"/>
      <c r="H146" s="237" t="s">
        <v>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146</v>
      </c>
      <c r="AU146" s="244" t="s">
        <v>89</v>
      </c>
      <c r="AV146" s="13" t="s">
        <v>87</v>
      </c>
      <c r="AW146" s="13" t="s">
        <v>36</v>
      </c>
      <c r="AX146" s="13" t="s">
        <v>79</v>
      </c>
      <c r="AY146" s="244" t="s">
        <v>138</v>
      </c>
    </row>
    <row r="147" s="13" customFormat="1">
      <c r="A147" s="13"/>
      <c r="B147" s="234"/>
      <c r="C147" s="235"/>
      <c r="D147" s="236" t="s">
        <v>146</v>
      </c>
      <c r="E147" s="237" t="s">
        <v>1</v>
      </c>
      <c r="F147" s="238" t="s">
        <v>616</v>
      </c>
      <c r="G147" s="235"/>
      <c r="H147" s="237" t="s">
        <v>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146</v>
      </c>
      <c r="AU147" s="244" t="s">
        <v>89</v>
      </c>
      <c r="AV147" s="13" t="s">
        <v>87</v>
      </c>
      <c r="AW147" s="13" t="s">
        <v>36</v>
      </c>
      <c r="AX147" s="13" t="s">
        <v>79</v>
      </c>
      <c r="AY147" s="244" t="s">
        <v>138</v>
      </c>
    </row>
    <row r="148" s="13" customFormat="1">
      <c r="A148" s="13"/>
      <c r="B148" s="234"/>
      <c r="C148" s="235"/>
      <c r="D148" s="236" t="s">
        <v>146</v>
      </c>
      <c r="E148" s="237" t="s">
        <v>1</v>
      </c>
      <c r="F148" s="238" t="s">
        <v>617</v>
      </c>
      <c r="G148" s="235"/>
      <c r="H148" s="237" t="s">
        <v>1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146</v>
      </c>
      <c r="AU148" s="244" t="s">
        <v>89</v>
      </c>
      <c r="AV148" s="13" t="s">
        <v>87</v>
      </c>
      <c r="AW148" s="13" t="s">
        <v>36</v>
      </c>
      <c r="AX148" s="13" t="s">
        <v>79</v>
      </c>
      <c r="AY148" s="244" t="s">
        <v>138</v>
      </c>
    </row>
    <row r="149" s="14" customFormat="1">
      <c r="A149" s="14"/>
      <c r="B149" s="245"/>
      <c r="C149" s="246"/>
      <c r="D149" s="236" t="s">
        <v>146</v>
      </c>
      <c r="E149" s="247" t="s">
        <v>1</v>
      </c>
      <c r="F149" s="248" t="s">
        <v>87</v>
      </c>
      <c r="G149" s="246"/>
      <c r="H149" s="249">
        <v>1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146</v>
      </c>
      <c r="AU149" s="255" t="s">
        <v>89</v>
      </c>
      <c r="AV149" s="14" t="s">
        <v>89</v>
      </c>
      <c r="AW149" s="14" t="s">
        <v>36</v>
      </c>
      <c r="AX149" s="14" t="s">
        <v>87</v>
      </c>
      <c r="AY149" s="255" t="s">
        <v>138</v>
      </c>
    </row>
    <row r="150" s="2" customFormat="1" ht="16.5" customHeight="1">
      <c r="A150" s="39"/>
      <c r="B150" s="40"/>
      <c r="C150" s="256" t="s">
        <v>162</v>
      </c>
      <c r="D150" s="256" t="s">
        <v>158</v>
      </c>
      <c r="E150" s="257" t="s">
        <v>618</v>
      </c>
      <c r="F150" s="258" t="s">
        <v>619</v>
      </c>
      <c r="G150" s="259" t="s">
        <v>220</v>
      </c>
      <c r="H150" s="260">
        <v>1</v>
      </c>
      <c r="I150" s="261"/>
      <c r="J150" s="262">
        <f>ROUND(I150*H150,2)</f>
        <v>0</v>
      </c>
      <c r="K150" s="263"/>
      <c r="L150" s="264"/>
      <c r="M150" s="265" t="s">
        <v>1</v>
      </c>
      <c r="N150" s="266" t="s">
        <v>44</v>
      </c>
      <c r="O150" s="92"/>
      <c r="P150" s="230">
        <f>O150*H150</f>
        <v>0</v>
      </c>
      <c r="Q150" s="230">
        <v>0.017999999999999999</v>
      </c>
      <c r="R150" s="230">
        <f>Q150*H150</f>
        <v>0.017999999999999999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304</v>
      </c>
      <c r="AT150" s="232" t="s">
        <v>158</v>
      </c>
      <c r="AU150" s="232" t="s">
        <v>89</v>
      </c>
      <c r="AY150" s="17" t="s">
        <v>138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87</v>
      </c>
      <c r="BK150" s="233">
        <f>ROUND(I150*H150,2)</f>
        <v>0</v>
      </c>
      <c r="BL150" s="17" t="s">
        <v>226</v>
      </c>
      <c r="BM150" s="232" t="s">
        <v>620</v>
      </c>
    </row>
    <row r="151" s="13" customFormat="1">
      <c r="A151" s="13"/>
      <c r="B151" s="234"/>
      <c r="C151" s="235"/>
      <c r="D151" s="236" t="s">
        <v>146</v>
      </c>
      <c r="E151" s="237" t="s">
        <v>1</v>
      </c>
      <c r="F151" s="238" t="s">
        <v>621</v>
      </c>
      <c r="G151" s="235"/>
      <c r="H151" s="237" t="s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146</v>
      </c>
      <c r="AU151" s="244" t="s">
        <v>89</v>
      </c>
      <c r="AV151" s="13" t="s">
        <v>87</v>
      </c>
      <c r="AW151" s="13" t="s">
        <v>36</v>
      </c>
      <c r="AX151" s="13" t="s">
        <v>79</v>
      </c>
      <c r="AY151" s="244" t="s">
        <v>138</v>
      </c>
    </row>
    <row r="152" s="13" customFormat="1">
      <c r="A152" s="13"/>
      <c r="B152" s="234"/>
      <c r="C152" s="235"/>
      <c r="D152" s="236" t="s">
        <v>146</v>
      </c>
      <c r="E152" s="237" t="s">
        <v>1</v>
      </c>
      <c r="F152" s="238" t="s">
        <v>622</v>
      </c>
      <c r="G152" s="235"/>
      <c r="H152" s="237" t="s">
        <v>1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146</v>
      </c>
      <c r="AU152" s="244" t="s">
        <v>89</v>
      </c>
      <c r="AV152" s="13" t="s">
        <v>87</v>
      </c>
      <c r="AW152" s="13" t="s">
        <v>36</v>
      </c>
      <c r="AX152" s="13" t="s">
        <v>79</v>
      </c>
      <c r="AY152" s="244" t="s">
        <v>138</v>
      </c>
    </row>
    <row r="153" s="13" customFormat="1">
      <c r="A153" s="13"/>
      <c r="B153" s="234"/>
      <c r="C153" s="235"/>
      <c r="D153" s="236" t="s">
        <v>146</v>
      </c>
      <c r="E153" s="237" t="s">
        <v>1</v>
      </c>
      <c r="F153" s="238" t="s">
        <v>623</v>
      </c>
      <c r="G153" s="235"/>
      <c r="H153" s="237" t="s">
        <v>1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146</v>
      </c>
      <c r="AU153" s="244" t="s">
        <v>89</v>
      </c>
      <c r="AV153" s="13" t="s">
        <v>87</v>
      </c>
      <c r="AW153" s="13" t="s">
        <v>36</v>
      </c>
      <c r="AX153" s="13" t="s">
        <v>79</v>
      </c>
      <c r="AY153" s="244" t="s">
        <v>138</v>
      </c>
    </row>
    <row r="154" s="13" customFormat="1">
      <c r="A154" s="13"/>
      <c r="B154" s="234"/>
      <c r="C154" s="235"/>
      <c r="D154" s="236" t="s">
        <v>146</v>
      </c>
      <c r="E154" s="237" t="s">
        <v>1</v>
      </c>
      <c r="F154" s="238" t="s">
        <v>624</v>
      </c>
      <c r="G154" s="235"/>
      <c r="H154" s="237" t="s">
        <v>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146</v>
      </c>
      <c r="AU154" s="244" t="s">
        <v>89</v>
      </c>
      <c r="AV154" s="13" t="s">
        <v>87</v>
      </c>
      <c r="AW154" s="13" t="s">
        <v>36</v>
      </c>
      <c r="AX154" s="13" t="s">
        <v>79</v>
      </c>
      <c r="AY154" s="244" t="s">
        <v>138</v>
      </c>
    </row>
    <row r="155" s="13" customFormat="1">
      <c r="A155" s="13"/>
      <c r="B155" s="234"/>
      <c r="C155" s="235"/>
      <c r="D155" s="236" t="s">
        <v>146</v>
      </c>
      <c r="E155" s="237" t="s">
        <v>1</v>
      </c>
      <c r="F155" s="238" t="s">
        <v>625</v>
      </c>
      <c r="G155" s="235"/>
      <c r="H155" s="237" t="s">
        <v>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146</v>
      </c>
      <c r="AU155" s="244" t="s">
        <v>89</v>
      </c>
      <c r="AV155" s="13" t="s">
        <v>87</v>
      </c>
      <c r="AW155" s="13" t="s">
        <v>36</v>
      </c>
      <c r="AX155" s="13" t="s">
        <v>79</v>
      </c>
      <c r="AY155" s="244" t="s">
        <v>138</v>
      </c>
    </row>
    <row r="156" s="13" customFormat="1">
      <c r="A156" s="13"/>
      <c r="B156" s="234"/>
      <c r="C156" s="235"/>
      <c r="D156" s="236" t="s">
        <v>146</v>
      </c>
      <c r="E156" s="237" t="s">
        <v>1</v>
      </c>
      <c r="F156" s="238" t="s">
        <v>626</v>
      </c>
      <c r="G156" s="235"/>
      <c r="H156" s="237" t="s">
        <v>1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146</v>
      </c>
      <c r="AU156" s="244" t="s">
        <v>89</v>
      </c>
      <c r="AV156" s="13" t="s">
        <v>87</v>
      </c>
      <c r="AW156" s="13" t="s">
        <v>36</v>
      </c>
      <c r="AX156" s="13" t="s">
        <v>79</v>
      </c>
      <c r="AY156" s="244" t="s">
        <v>138</v>
      </c>
    </row>
    <row r="157" s="14" customFormat="1">
      <c r="A157" s="14"/>
      <c r="B157" s="245"/>
      <c r="C157" s="246"/>
      <c r="D157" s="236" t="s">
        <v>146</v>
      </c>
      <c r="E157" s="247" t="s">
        <v>1</v>
      </c>
      <c r="F157" s="248" t="s">
        <v>87</v>
      </c>
      <c r="G157" s="246"/>
      <c r="H157" s="249">
        <v>1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146</v>
      </c>
      <c r="AU157" s="255" t="s">
        <v>89</v>
      </c>
      <c r="AV157" s="14" t="s">
        <v>89</v>
      </c>
      <c r="AW157" s="14" t="s">
        <v>36</v>
      </c>
      <c r="AX157" s="14" t="s">
        <v>87</v>
      </c>
      <c r="AY157" s="255" t="s">
        <v>138</v>
      </c>
    </row>
    <row r="158" s="2" customFormat="1" ht="16.5" customHeight="1">
      <c r="A158" s="39"/>
      <c r="B158" s="40"/>
      <c r="C158" s="256" t="s">
        <v>192</v>
      </c>
      <c r="D158" s="256" t="s">
        <v>158</v>
      </c>
      <c r="E158" s="257" t="s">
        <v>627</v>
      </c>
      <c r="F158" s="258" t="s">
        <v>628</v>
      </c>
      <c r="G158" s="259" t="s">
        <v>220</v>
      </c>
      <c r="H158" s="260">
        <v>1</v>
      </c>
      <c r="I158" s="261"/>
      <c r="J158" s="262">
        <f>ROUND(I158*H158,2)</f>
        <v>0</v>
      </c>
      <c r="K158" s="263"/>
      <c r="L158" s="264"/>
      <c r="M158" s="265" t="s">
        <v>1</v>
      </c>
      <c r="N158" s="266" t="s">
        <v>44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162</v>
      </c>
      <c r="AT158" s="232" t="s">
        <v>158</v>
      </c>
      <c r="AU158" s="232" t="s">
        <v>89</v>
      </c>
      <c r="AY158" s="17" t="s">
        <v>138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87</v>
      </c>
      <c r="BK158" s="233">
        <f>ROUND(I158*H158,2)</f>
        <v>0</v>
      </c>
      <c r="BL158" s="17" t="s">
        <v>144</v>
      </c>
      <c r="BM158" s="232" t="s">
        <v>629</v>
      </c>
    </row>
    <row r="159" s="13" customFormat="1">
      <c r="A159" s="13"/>
      <c r="B159" s="234"/>
      <c r="C159" s="235"/>
      <c r="D159" s="236" t="s">
        <v>146</v>
      </c>
      <c r="E159" s="237" t="s">
        <v>1</v>
      </c>
      <c r="F159" s="238" t="s">
        <v>630</v>
      </c>
      <c r="G159" s="235"/>
      <c r="H159" s="237" t="s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146</v>
      </c>
      <c r="AU159" s="244" t="s">
        <v>89</v>
      </c>
      <c r="AV159" s="13" t="s">
        <v>87</v>
      </c>
      <c r="AW159" s="13" t="s">
        <v>36</v>
      </c>
      <c r="AX159" s="13" t="s">
        <v>79</v>
      </c>
      <c r="AY159" s="244" t="s">
        <v>138</v>
      </c>
    </row>
    <row r="160" s="14" customFormat="1">
      <c r="A160" s="14"/>
      <c r="B160" s="245"/>
      <c r="C160" s="246"/>
      <c r="D160" s="236" t="s">
        <v>146</v>
      </c>
      <c r="E160" s="247" t="s">
        <v>1</v>
      </c>
      <c r="F160" s="248" t="s">
        <v>87</v>
      </c>
      <c r="G160" s="246"/>
      <c r="H160" s="249">
        <v>1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146</v>
      </c>
      <c r="AU160" s="255" t="s">
        <v>89</v>
      </c>
      <c r="AV160" s="14" t="s">
        <v>89</v>
      </c>
      <c r="AW160" s="14" t="s">
        <v>36</v>
      </c>
      <c r="AX160" s="14" t="s">
        <v>87</v>
      </c>
      <c r="AY160" s="255" t="s">
        <v>138</v>
      </c>
    </row>
    <row r="161" s="12" customFormat="1" ht="22.8" customHeight="1">
      <c r="A161" s="12"/>
      <c r="B161" s="204"/>
      <c r="C161" s="205"/>
      <c r="D161" s="206" t="s">
        <v>78</v>
      </c>
      <c r="E161" s="218" t="s">
        <v>631</v>
      </c>
      <c r="F161" s="218" t="s">
        <v>632</v>
      </c>
      <c r="G161" s="205"/>
      <c r="H161" s="205"/>
      <c r="I161" s="208"/>
      <c r="J161" s="219">
        <f>BK161</f>
        <v>0</v>
      </c>
      <c r="K161" s="205"/>
      <c r="L161" s="210"/>
      <c r="M161" s="211"/>
      <c r="N161" s="212"/>
      <c r="O161" s="212"/>
      <c r="P161" s="213">
        <f>SUM(P162:P169)</f>
        <v>0</v>
      </c>
      <c r="Q161" s="212"/>
      <c r="R161" s="213">
        <f>SUM(R162:R169)</f>
        <v>0</v>
      </c>
      <c r="S161" s="212"/>
      <c r="T161" s="214">
        <f>SUM(T162:T169)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5" t="s">
        <v>89</v>
      </c>
      <c r="AT161" s="216" t="s">
        <v>78</v>
      </c>
      <c r="AU161" s="216" t="s">
        <v>87</v>
      </c>
      <c r="AY161" s="215" t="s">
        <v>138</v>
      </c>
      <c r="BK161" s="217">
        <f>SUM(BK162:BK169)</f>
        <v>0</v>
      </c>
    </row>
    <row r="162" s="2" customFormat="1" ht="24.15" customHeight="1">
      <c r="A162" s="39"/>
      <c r="B162" s="40"/>
      <c r="C162" s="220" t="s">
        <v>198</v>
      </c>
      <c r="D162" s="220" t="s">
        <v>140</v>
      </c>
      <c r="E162" s="221" t="s">
        <v>633</v>
      </c>
      <c r="F162" s="222" t="s">
        <v>634</v>
      </c>
      <c r="G162" s="223" t="s">
        <v>170</v>
      </c>
      <c r="H162" s="224">
        <v>81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44</v>
      </c>
      <c r="O162" s="92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226</v>
      </c>
      <c r="AT162" s="232" t="s">
        <v>140</v>
      </c>
      <c r="AU162" s="232" t="s">
        <v>89</v>
      </c>
      <c r="AY162" s="17" t="s">
        <v>138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87</v>
      </c>
      <c r="BK162" s="233">
        <f>ROUND(I162*H162,2)</f>
        <v>0</v>
      </c>
      <c r="BL162" s="17" t="s">
        <v>226</v>
      </c>
      <c r="BM162" s="232" t="s">
        <v>635</v>
      </c>
    </row>
    <row r="163" s="14" customFormat="1">
      <c r="A163" s="14"/>
      <c r="B163" s="245"/>
      <c r="C163" s="246"/>
      <c r="D163" s="236" t="s">
        <v>146</v>
      </c>
      <c r="E163" s="247" t="s">
        <v>1</v>
      </c>
      <c r="F163" s="248" t="s">
        <v>584</v>
      </c>
      <c r="G163" s="246"/>
      <c r="H163" s="249">
        <v>81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146</v>
      </c>
      <c r="AU163" s="255" t="s">
        <v>89</v>
      </c>
      <c r="AV163" s="14" t="s">
        <v>89</v>
      </c>
      <c r="AW163" s="14" t="s">
        <v>36</v>
      </c>
      <c r="AX163" s="14" t="s">
        <v>87</v>
      </c>
      <c r="AY163" s="255" t="s">
        <v>138</v>
      </c>
    </row>
    <row r="164" s="2" customFormat="1" ht="16.5" customHeight="1">
      <c r="A164" s="39"/>
      <c r="B164" s="40"/>
      <c r="C164" s="220" t="s">
        <v>203</v>
      </c>
      <c r="D164" s="220" t="s">
        <v>140</v>
      </c>
      <c r="E164" s="221" t="s">
        <v>636</v>
      </c>
      <c r="F164" s="222" t="s">
        <v>637</v>
      </c>
      <c r="G164" s="223" t="s">
        <v>220</v>
      </c>
      <c r="H164" s="224">
        <v>1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44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226</v>
      </c>
      <c r="AT164" s="232" t="s">
        <v>140</v>
      </c>
      <c r="AU164" s="232" t="s">
        <v>89</v>
      </c>
      <c r="AY164" s="17" t="s">
        <v>138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87</v>
      </c>
      <c r="BK164" s="233">
        <f>ROUND(I164*H164,2)</f>
        <v>0</v>
      </c>
      <c r="BL164" s="17" t="s">
        <v>226</v>
      </c>
      <c r="BM164" s="232" t="s">
        <v>638</v>
      </c>
    </row>
    <row r="165" s="13" customFormat="1">
      <c r="A165" s="13"/>
      <c r="B165" s="234"/>
      <c r="C165" s="235"/>
      <c r="D165" s="236" t="s">
        <v>146</v>
      </c>
      <c r="E165" s="237" t="s">
        <v>1</v>
      </c>
      <c r="F165" s="238" t="s">
        <v>639</v>
      </c>
      <c r="G165" s="235"/>
      <c r="H165" s="237" t="s">
        <v>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146</v>
      </c>
      <c r="AU165" s="244" t="s">
        <v>89</v>
      </c>
      <c r="AV165" s="13" t="s">
        <v>87</v>
      </c>
      <c r="AW165" s="13" t="s">
        <v>36</v>
      </c>
      <c r="AX165" s="13" t="s">
        <v>79</v>
      </c>
      <c r="AY165" s="244" t="s">
        <v>138</v>
      </c>
    </row>
    <row r="166" s="14" customFormat="1">
      <c r="A166" s="14"/>
      <c r="B166" s="245"/>
      <c r="C166" s="246"/>
      <c r="D166" s="236" t="s">
        <v>146</v>
      </c>
      <c r="E166" s="247" t="s">
        <v>1</v>
      </c>
      <c r="F166" s="248" t="s">
        <v>87</v>
      </c>
      <c r="G166" s="246"/>
      <c r="H166" s="249">
        <v>1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146</v>
      </c>
      <c r="AU166" s="255" t="s">
        <v>89</v>
      </c>
      <c r="AV166" s="14" t="s">
        <v>89</v>
      </c>
      <c r="AW166" s="14" t="s">
        <v>36</v>
      </c>
      <c r="AX166" s="14" t="s">
        <v>87</v>
      </c>
      <c r="AY166" s="255" t="s">
        <v>138</v>
      </c>
    </row>
    <row r="167" s="2" customFormat="1" ht="16.5" customHeight="1">
      <c r="A167" s="39"/>
      <c r="B167" s="40"/>
      <c r="C167" s="220" t="s">
        <v>8</v>
      </c>
      <c r="D167" s="220" t="s">
        <v>140</v>
      </c>
      <c r="E167" s="221" t="s">
        <v>640</v>
      </c>
      <c r="F167" s="222" t="s">
        <v>641</v>
      </c>
      <c r="G167" s="223" t="s">
        <v>220</v>
      </c>
      <c r="H167" s="224">
        <v>1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44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226</v>
      </c>
      <c r="AT167" s="232" t="s">
        <v>140</v>
      </c>
      <c r="AU167" s="232" t="s">
        <v>89</v>
      </c>
      <c r="AY167" s="17" t="s">
        <v>138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87</v>
      </c>
      <c r="BK167" s="233">
        <f>ROUND(I167*H167,2)</f>
        <v>0</v>
      </c>
      <c r="BL167" s="17" t="s">
        <v>226</v>
      </c>
      <c r="BM167" s="232" t="s">
        <v>642</v>
      </c>
    </row>
    <row r="168" s="13" customFormat="1">
      <c r="A168" s="13"/>
      <c r="B168" s="234"/>
      <c r="C168" s="235"/>
      <c r="D168" s="236" t="s">
        <v>146</v>
      </c>
      <c r="E168" s="237" t="s">
        <v>1</v>
      </c>
      <c r="F168" s="238" t="s">
        <v>643</v>
      </c>
      <c r="G168" s="235"/>
      <c r="H168" s="237" t="s">
        <v>1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146</v>
      </c>
      <c r="AU168" s="244" t="s">
        <v>89</v>
      </c>
      <c r="AV168" s="13" t="s">
        <v>87</v>
      </c>
      <c r="AW168" s="13" t="s">
        <v>36</v>
      </c>
      <c r="AX168" s="13" t="s">
        <v>79</v>
      </c>
      <c r="AY168" s="244" t="s">
        <v>138</v>
      </c>
    </row>
    <row r="169" s="14" customFormat="1">
      <c r="A169" s="14"/>
      <c r="B169" s="245"/>
      <c r="C169" s="246"/>
      <c r="D169" s="236" t="s">
        <v>146</v>
      </c>
      <c r="E169" s="247" t="s">
        <v>1</v>
      </c>
      <c r="F169" s="248" t="s">
        <v>87</v>
      </c>
      <c r="G169" s="246"/>
      <c r="H169" s="249">
        <v>1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146</v>
      </c>
      <c r="AU169" s="255" t="s">
        <v>89</v>
      </c>
      <c r="AV169" s="14" t="s">
        <v>89</v>
      </c>
      <c r="AW169" s="14" t="s">
        <v>36</v>
      </c>
      <c r="AX169" s="14" t="s">
        <v>87</v>
      </c>
      <c r="AY169" s="255" t="s">
        <v>138</v>
      </c>
    </row>
    <row r="170" s="12" customFormat="1" ht="25.92" customHeight="1">
      <c r="A170" s="12"/>
      <c r="B170" s="204"/>
      <c r="C170" s="205"/>
      <c r="D170" s="206" t="s">
        <v>78</v>
      </c>
      <c r="E170" s="207" t="s">
        <v>158</v>
      </c>
      <c r="F170" s="207" t="s">
        <v>415</v>
      </c>
      <c r="G170" s="205"/>
      <c r="H170" s="205"/>
      <c r="I170" s="208"/>
      <c r="J170" s="209">
        <f>BK170</f>
        <v>0</v>
      </c>
      <c r="K170" s="205"/>
      <c r="L170" s="210"/>
      <c r="M170" s="211"/>
      <c r="N170" s="212"/>
      <c r="O170" s="212"/>
      <c r="P170" s="213">
        <f>P171+P173</f>
        <v>0</v>
      </c>
      <c r="Q170" s="212"/>
      <c r="R170" s="213">
        <f>R171+R173</f>
        <v>0.028633499999999999</v>
      </c>
      <c r="S170" s="212"/>
      <c r="T170" s="214">
        <f>T171+T173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5" t="s">
        <v>153</v>
      </c>
      <c r="AT170" s="216" t="s">
        <v>78</v>
      </c>
      <c r="AU170" s="216" t="s">
        <v>79</v>
      </c>
      <c r="AY170" s="215" t="s">
        <v>138</v>
      </c>
      <c r="BK170" s="217">
        <f>BK171+BK173</f>
        <v>0</v>
      </c>
    </row>
    <row r="171" s="12" customFormat="1" ht="22.8" customHeight="1">
      <c r="A171" s="12"/>
      <c r="B171" s="204"/>
      <c r="C171" s="205"/>
      <c r="D171" s="206" t="s">
        <v>78</v>
      </c>
      <c r="E171" s="218" t="s">
        <v>644</v>
      </c>
      <c r="F171" s="218" t="s">
        <v>645</v>
      </c>
      <c r="G171" s="205"/>
      <c r="H171" s="205"/>
      <c r="I171" s="208"/>
      <c r="J171" s="219">
        <f>BK171</f>
        <v>0</v>
      </c>
      <c r="K171" s="205"/>
      <c r="L171" s="210"/>
      <c r="M171" s="211"/>
      <c r="N171" s="212"/>
      <c r="O171" s="212"/>
      <c r="P171" s="213">
        <f>P172</f>
        <v>0</v>
      </c>
      <c r="Q171" s="212"/>
      <c r="R171" s="213">
        <f>R172</f>
        <v>0</v>
      </c>
      <c r="S171" s="212"/>
      <c r="T171" s="214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5" t="s">
        <v>153</v>
      </c>
      <c r="AT171" s="216" t="s">
        <v>78</v>
      </c>
      <c r="AU171" s="216" t="s">
        <v>87</v>
      </c>
      <c r="AY171" s="215" t="s">
        <v>138</v>
      </c>
      <c r="BK171" s="217">
        <f>BK172</f>
        <v>0</v>
      </c>
    </row>
    <row r="172" s="2" customFormat="1" ht="37.8" customHeight="1">
      <c r="A172" s="39"/>
      <c r="B172" s="40"/>
      <c r="C172" s="220" t="s">
        <v>212</v>
      </c>
      <c r="D172" s="220" t="s">
        <v>140</v>
      </c>
      <c r="E172" s="221" t="s">
        <v>646</v>
      </c>
      <c r="F172" s="222" t="s">
        <v>647</v>
      </c>
      <c r="G172" s="223" t="s">
        <v>220</v>
      </c>
      <c r="H172" s="224">
        <v>1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44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421</v>
      </c>
      <c r="AT172" s="232" t="s">
        <v>140</v>
      </c>
      <c r="AU172" s="232" t="s">
        <v>89</v>
      </c>
      <c r="AY172" s="17" t="s">
        <v>138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87</v>
      </c>
      <c r="BK172" s="233">
        <f>ROUND(I172*H172,2)</f>
        <v>0</v>
      </c>
      <c r="BL172" s="17" t="s">
        <v>421</v>
      </c>
      <c r="BM172" s="232" t="s">
        <v>648</v>
      </c>
    </row>
    <row r="173" s="12" customFormat="1" ht="22.8" customHeight="1">
      <c r="A173" s="12"/>
      <c r="B173" s="204"/>
      <c r="C173" s="205"/>
      <c r="D173" s="206" t="s">
        <v>78</v>
      </c>
      <c r="E173" s="218" t="s">
        <v>442</v>
      </c>
      <c r="F173" s="218" t="s">
        <v>443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SUM(P174:P183)</f>
        <v>0</v>
      </c>
      <c r="Q173" s="212"/>
      <c r="R173" s="213">
        <f>SUM(R174:R183)</f>
        <v>0.028633499999999999</v>
      </c>
      <c r="S173" s="212"/>
      <c r="T173" s="214">
        <f>SUM(T174:T183)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153</v>
      </c>
      <c r="AT173" s="216" t="s">
        <v>78</v>
      </c>
      <c r="AU173" s="216" t="s">
        <v>87</v>
      </c>
      <c r="AY173" s="215" t="s">
        <v>138</v>
      </c>
      <c r="BK173" s="217">
        <f>SUM(BK174:BK183)</f>
        <v>0</v>
      </c>
    </row>
    <row r="174" s="2" customFormat="1" ht="24.15" customHeight="1">
      <c r="A174" s="39"/>
      <c r="B174" s="40"/>
      <c r="C174" s="220" t="s">
        <v>217</v>
      </c>
      <c r="D174" s="220" t="s">
        <v>140</v>
      </c>
      <c r="E174" s="221" t="s">
        <v>649</v>
      </c>
      <c r="F174" s="222" t="s">
        <v>650</v>
      </c>
      <c r="G174" s="223" t="s">
        <v>170</v>
      </c>
      <c r="H174" s="224">
        <v>6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44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421</v>
      </c>
      <c r="AT174" s="232" t="s">
        <v>140</v>
      </c>
      <c r="AU174" s="232" t="s">
        <v>89</v>
      </c>
      <c r="AY174" s="17" t="s">
        <v>138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87</v>
      </c>
      <c r="BK174" s="233">
        <f>ROUND(I174*H174,2)</f>
        <v>0</v>
      </c>
      <c r="BL174" s="17" t="s">
        <v>421</v>
      </c>
      <c r="BM174" s="232" t="s">
        <v>651</v>
      </c>
    </row>
    <row r="175" s="14" customFormat="1">
      <c r="A175" s="14"/>
      <c r="B175" s="245"/>
      <c r="C175" s="246"/>
      <c r="D175" s="236" t="s">
        <v>146</v>
      </c>
      <c r="E175" s="247" t="s">
        <v>1</v>
      </c>
      <c r="F175" s="248" t="s">
        <v>174</v>
      </c>
      <c r="G175" s="246"/>
      <c r="H175" s="249">
        <v>6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146</v>
      </c>
      <c r="AU175" s="255" t="s">
        <v>89</v>
      </c>
      <c r="AV175" s="14" t="s">
        <v>89</v>
      </c>
      <c r="AW175" s="14" t="s">
        <v>36</v>
      </c>
      <c r="AX175" s="14" t="s">
        <v>87</v>
      </c>
      <c r="AY175" s="255" t="s">
        <v>138</v>
      </c>
    </row>
    <row r="176" s="2" customFormat="1" ht="24.15" customHeight="1">
      <c r="A176" s="39"/>
      <c r="B176" s="40"/>
      <c r="C176" s="220" t="s">
        <v>222</v>
      </c>
      <c r="D176" s="220" t="s">
        <v>140</v>
      </c>
      <c r="E176" s="221" t="s">
        <v>652</v>
      </c>
      <c r="F176" s="222" t="s">
        <v>653</v>
      </c>
      <c r="G176" s="223" t="s">
        <v>170</v>
      </c>
      <c r="H176" s="224">
        <v>6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44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421</v>
      </c>
      <c r="AT176" s="232" t="s">
        <v>140</v>
      </c>
      <c r="AU176" s="232" t="s">
        <v>89</v>
      </c>
      <c r="AY176" s="17" t="s">
        <v>138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87</v>
      </c>
      <c r="BK176" s="233">
        <f>ROUND(I176*H176,2)</f>
        <v>0</v>
      </c>
      <c r="BL176" s="17" t="s">
        <v>421</v>
      </c>
      <c r="BM176" s="232" t="s">
        <v>654</v>
      </c>
    </row>
    <row r="177" s="14" customFormat="1">
      <c r="A177" s="14"/>
      <c r="B177" s="245"/>
      <c r="C177" s="246"/>
      <c r="D177" s="236" t="s">
        <v>146</v>
      </c>
      <c r="E177" s="247" t="s">
        <v>1</v>
      </c>
      <c r="F177" s="248" t="s">
        <v>174</v>
      </c>
      <c r="G177" s="246"/>
      <c r="H177" s="249">
        <v>6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146</v>
      </c>
      <c r="AU177" s="255" t="s">
        <v>89</v>
      </c>
      <c r="AV177" s="14" t="s">
        <v>89</v>
      </c>
      <c r="AW177" s="14" t="s">
        <v>36</v>
      </c>
      <c r="AX177" s="14" t="s">
        <v>87</v>
      </c>
      <c r="AY177" s="255" t="s">
        <v>138</v>
      </c>
    </row>
    <row r="178" s="2" customFormat="1" ht="24.15" customHeight="1">
      <c r="A178" s="39"/>
      <c r="B178" s="40"/>
      <c r="C178" s="220" t="s">
        <v>226</v>
      </c>
      <c r="D178" s="220" t="s">
        <v>140</v>
      </c>
      <c r="E178" s="221" t="s">
        <v>655</v>
      </c>
      <c r="F178" s="222" t="s">
        <v>656</v>
      </c>
      <c r="G178" s="223" t="s">
        <v>170</v>
      </c>
      <c r="H178" s="224">
        <v>6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44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421</v>
      </c>
      <c r="AT178" s="232" t="s">
        <v>140</v>
      </c>
      <c r="AU178" s="232" t="s">
        <v>89</v>
      </c>
      <c r="AY178" s="17" t="s">
        <v>138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87</v>
      </c>
      <c r="BK178" s="233">
        <f>ROUND(I178*H178,2)</f>
        <v>0</v>
      </c>
      <c r="BL178" s="17" t="s">
        <v>421</v>
      </c>
      <c r="BM178" s="232" t="s">
        <v>657</v>
      </c>
    </row>
    <row r="179" s="14" customFormat="1">
      <c r="A179" s="14"/>
      <c r="B179" s="245"/>
      <c r="C179" s="246"/>
      <c r="D179" s="236" t="s">
        <v>146</v>
      </c>
      <c r="E179" s="247" t="s">
        <v>1</v>
      </c>
      <c r="F179" s="248" t="s">
        <v>174</v>
      </c>
      <c r="G179" s="246"/>
      <c r="H179" s="249">
        <v>6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146</v>
      </c>
      <c r="AU179" s="255" t="s">
        <v>89</v>
      </c>
      <c r="AV179" s="14" t="s">
        <v>89</v>
      </c>
      <c r="AW179" s="14" t="s">
        <v>36</v>
      </c>
      <c r="AX179" s="14" t="s">
        <v>87</v>
      </c>
      <c r="AY179" s="255" t="s">
        <v>138</v>
      </c>
    </row>
    <row r="180" s="2" customFormat="1" ht="21.75" customHeight="1">
      <c r="A180" s="39"/>
      <c r="B180" s="40"/>
      <c r="C180" s="220" t="s">
        <v>231</v>
      </c>
      <c r="D180" s="220" t="s">
        <v>140</v>
      </c>
      <c r="E180" s="221" t="s">
        <v>658</v>
      </c>
      <c r="F180" s="222" t="s">
        <v>659</v>
      </c>
      <c r="G180" s="223" t="s">
        <v>170</v>
      </c>
      <c r="H180" s="224">
        <v>81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44</v>
      </c>
      <c r="O180" s="92"/>
      <c r="P180" s="230">
        <f>O180*H180</f>
        <v>0</v>
      </c>
      <c r="Q180" s="230">
        <v>6.9999999999999994E-05</v>
      </c>
      <c r="R180" s="230">
        <f>Q180*H180</f>
        <v>0.0056699999999999997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421</v>
      </c>
      <c r="AT180" s="232" t="s">
        <v>140</v>
      </c>
      <c r="AU180" s="232" t="s">
        <v>89</v>
      </c>
      <c r="AY180" s="17" t="s">
        <v>138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87</v>
      </c>
      <c r="BK180" s="233">
        <f>ROUND(I180*H180,2)</f>
        <v>0</v>
      </c>
      <c r="BL180" s="17" t="s">
        <v>421</v>
      </c>
      <c r="BM180" s="232" t="s">
        <v>660</v>
      </c>
    </row>
    <row r="181" s="2" customFormat="1" ht="24.15" customHeight="1">
      <c r="A181" s="39"/>
      <c r="B181" s="40"/>
      <c r="C181" s="256" t="s">
        <v>235</v>
      </c>
      <c r="D181" s="256" t="s">
        <v>158</v>
      </c>
      <c r="E181" s="257" t="s">
        <v>661</v>
      </c>
      <c r="F181" s="258" t="s">
        <v>662</v>
      </c>
      <c r="G181" s="259" t="s">
        <v>170</v>
      </c>
      <c r="H181" s="260">
        <v>85.049999999999997</v>
      </c>
      <c r="I181" s="261"/>
      <c r="J181" s="262">
        <f>ROUND(I181*H181,2)</f>
        <v>0</v>
      </c>
      <c r="K181" s="263"/>
      <c r="L181" s="264"/>
      <c r="M181" s="265" t="s">
        <v>1</v>
      </c>
      <c r="N181" s="266" t="s">
        <v>44</v>
      </c>
      <c r="O181" s="92"/>
      <c r="P181" s="230">
        <f>O181*H181</f>
        <v>0</v>
      </c>
      <c r="Q181" s="230">
        <v>0.00027</v>
      </c>
      <c r="R181" s="230">
        <f>Q181*H181</f>
        <v>0.022963499999999998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432</v>
      </c>
      <c r="AT181" s="232" t="s">
        <v>158</v>
      </c>
      <c r="AU181" s="232" t="s">
        <v>89</v>
      </c>
      <c r="AY181" s="17" t="s">
        <v>138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87</v>
      </c>
      <c r="BK181" s="233">
        <f>ROUND(I181*H181,2)</f>
        <v>0</v>
      </c>
      <c r="BL181" s="17" t="s">
        <v>432</v>
      </c>
      <c r="BM181" s="232" t="s">
        <v>663</v>
      </c>
    </row>
    <row r="182" s="14" customFormat="1">
      <c r="A182" s="14"/>
      <c r="B182" s="245"/>
      <c r="C182" s="246"/>
      <c r="D182" s="236" t="s">
        <v>146</v>
      </c>
      <c r="E182" s="247" t="s">
        <v>1</v>
      </c>
      <c r="F182" s="248" t="s">
        <v>584</v>
      </c>
      <c r="G182" s="246"/>
      <c r="H182" s="249">
        <v>81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146</v>
      </c>
      <c r="AU182" s="255" t="s">
        <v>89</v>
      </c>
      <c r="AV182" s="14" t="s">
        <v>89</v>
      </c>
      <c r="AW182" s="14" t="s">
        <v>36</v>
      </c>
      <c r="AX182" s="14" t="s">
        <v>87</v>
      </c>
      <c r="AY182" s="255" t="s">
        <v>138</v>
      </c>
    </row>
    <row r="183" s="14" customFormat="1">
      <c r="A183" s="14"/>
      <c r="B183" s="245"/>
      <c r="C183" s="246"/>
      <c r="D183" s="236" t="s">
        <v>146</v>
      </c>
      <c r="E183" s="246"/>
      <c r="F183" s="248" t="s">
        <v>664</v>
      </c>
      <c r="G183" s="246"/>
      <c r="H183" s="249">
        <v>85.049999999999997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5" t="s">
        <v>146</v>
      </c>
      <c r="AU183" s="255" t="s">
        <v>89</v>
      </c>
      <c r="AV183" s="14" t="s">
        <v>89</v>
      </c>
      <c r="AW183" s="14" t="s">
        <v>4</v>
      </c>
      <c r="AX183" s="14" t="s">
        <v>87</v>
      </c>
      <c r="AY183" s="255" t="s">
        <v>138</v>
      </c>
    </row>
    <row r="184" s="12" customFormat="1" ht="25.92" customHeight="1">
      <c r="A184" s="12"/>
      <c r="B184" s="204"/>
      <c r="C184" s="205"/>
      <c r="D184" s="206" t="s">
        <v>78</v>
      </c>
      <c r="E184" s="207" t="s">
        <v>96</v>
      </c>
      <c r="F184" s="207" t="s">
        <v>97</v>
      </c>
      <c r="G184" s="205"/>
      <c r="H184" s="205"/>
      <c r="I184" s="208"/>
      <c r="J184" s="209">
        <f>BK184</f>
        <v>0</v>
      </c>
      <c r="K184" s="205"/>
      <c r="L184" s="210"/>
      <c r="M184" s="211"/>
      <c r="N184" s="212"/>
      <c r="O184" s="212"/>
      <c r="P184" s="213">
        <f>P185</f>
        <v>0</v>
      </c>
      <c r="Q184" s="212"/>
      <c r="R184" s="213">
        <f>R185</f>
        <v>0</v>
      </c>
      <c r="S184" s="212"/>
      <c r="T184" s="214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5" t="s">
        <v>167</v>
      </c>
      <c r="AT184" s="216" t="s">
        <v>78</v>
      </c>
      <c r="AU184" s="216" t="s">
        <v>79</v>
      </c>
      <c r="AY184" s="215" t="s">
        <v>138</v>
      </c>
      <c r="BK184" s="217">
        <f>BK185</f>
        <v>0</v>
      </c>
    </row>
    <row r="185" s="12" customFormat="1" ht="22.8" customHeight="1">
      <c r="A185" s="12"/>
      <c r="B185" s="204"/>
      <c r="C185" s="205"/>
      <c r="D185" s="206" t="s">
        <v>78</v>
      </c>
      <c r="E185" s="218" t="s">
        <v>665</v>
      </c>
      <c r="F185" s="218" t="s">
        <v>666</v>
      </c>
      <c r="G185" s="205"/>
      <c r="H185" s="205"/>
      <c r="I185" s="208"/>
      <c r="J185" s="219">
        <f>BK185</f>
        <v>0</v>
      </c>
      <c r="K185" s="205"/>
      <c r="L185" s="210"/>
      <c r="M185" s="211"/>
      <c r="N185" s="212"/>
      <c r="O185" s="212"/>
      <c r="P185" s="213">
        <f>SUM(P186:P189)</f>
        <v>0</v>
      </c>
      <c r="Q185" s="212"/>
      <c r="R185" s="213">
        <f>SUM(R186:R189)</f>
        <v>0</v>
      </c>
      <c r="S185" s="212"/>
      <c r="T185" s="214">
        <f>SUM(T186:T189)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167</v>
      </c>
      <c r="AT185" s="216" t="s">
        <v>78</v>
      </c>
      <c r="AU185" s="216" t="s">
        <v>87</v>
      </c>
      <c r="AY185" s="215" t="s">
        <v>138</v>
      </c>
      <c r="BK185" s="217">
        <f>SUM(BK186:BK189)</f>
        <v>0</v>
      </c>
    </row>
    <row r="186" s="2" customFormat="1" ht="16.5" customHeight="1">
      <c r="A186" s="39"/>
      <c r="B186" s="40"/>
      <c r="C186" s="220" t="s">
        <v>241</v>
      </c>
      <c r="D186" s="220" t="s">
        <v>140</v>
      </c>
      <c r="E186" s="221" t="s">
        <v>667</v>
      </c>
      <c r="F186" s="222" t="s">
        <v>668</v>
      </c>
      <c r="G186" s="223" t="s">
        <v>177</v>
      </c>
      <c r="H186" s="224">
        <v>1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44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178</v>
      </c>
      <c r="AT186" s="232" t="s">
        <v>140</v>
      </c>
      <c r="AU186" s="232" t="s">
        <v>89</v>
      </c>
      <c r="AY186" s="17" t="s">
        <v>138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87</v>
      </c>
      <c r="BK186" s="233">
        <f>ROUND(I186*H186,2)</f>
        <v>0</v>
      </c>
      <c r="BL186" s="17" t="s">
        <v>178</v>
      </c>
      <c r="BM186" s="232" t="s">
        <v>669</v>
      </c>
    </row>
    <row r="187" s="13" customFormat="1">
      <c r="A187" s="13"/>
      <c r="B187" s="234"/>
      <c r="C187" s="235"/>
      <c r="D187" s="236" t="s">
        <v>146</v>
      </c>
      <c r="E187" s="237" t="s">
        <v>1</v>
      </c>
      <c r="F187" s="238" t="s">
        <v>670</v>
      </c>
      <c r="G187" s="235"/>
      <c r="H187" s="237" t="s">
        <v>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146</v>
      </c>
      <c r="AU187" s="244" t="s">
        <v>89</v>
      </c>
      <c r="AV187" s="13" t="s">
        <v>87</v>
      </c>
      <c r="AW187" s="13" t="s">
        <v>36</v>
      </c>
      <c r="AX187" s="13" t="s">
        <v>79</v>
      </c>
      <c r="AY187" s="244" t="s">
        <v>138</v>
      </c>
    </row>
    <row r="188" s="14" customFormat="1">
      <c r="A188" s="14"/>
      <c r="B188" s="245"/>
      <c r="C188" s="246"/>
      <c r="D188" s="236" t="s">
        <v>146</v>
      </c>
      <c r="E188" s="247" t="s">
        <v>1</v>
      </c>
      <c r="F188" s="248" t="s">
        <v>87</v>
      </c>
      <c r="G188" s="246"/>
      <c r="H188" s="249">
        <v>1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146</v>
      </c>
      <c r="AU188" s="255" t="s">
        <v>89</v>
      </c>
      <c r="AV188" s="14" t="s">
        <v>89</v>
      </c>
      <c r="AW188" s="14" t="s">
        <v>36</v>
      </c>
      <c r="AX188" s="14" t="s">
        <v>87</v>
      </c>
      <c r="AY188" s="255" t="s">
        <v>138</v>
      </c>
    </row>
    <row r="189" s="2" customFormat="1" ht="24.15" customHeight="1">
      <c r="A189" s="39"/>
      <c r="B189" s="40"/>
      <c r="C189" s="220" t="s">
        <v>246</v>
      </c>
      <c r="D189" s="220" t="s">
        <v>140</v>
      </c>
      <c r="E189" s="221" t="s">
        <v>671</v>
      </c>
      <c r="F189" s="222" t="s">
        <v>672</v>
      </c>
      <c r="G189" s="223" t="s">
        <v>673</v>
      </c>
      <c r="H189" s="281"/>
      <c r="I189" s="225"/>
      <c r="J189" s="226">
        <f>ROUND(I189*H189,2)</f>
        <v>0</v>
      </c>
      <c r="K189" s="227"/>
      <c r="L189" s="45"/>
      <c r="M189" s="282" t="s">
        <v>1</v>
      </c>
      <c r="N189" s="283" t="s">
        <v>44</v>
      </c>
      <c r="O189" s="284"/>
      <c r="P189" s="285">
        <f>O189*H189</f>
        <v>0</v>
      </c>
      <c r="Q189" s="285">
        <v>0</v>
      </c>
      <c r="R189" s="285">
        <f>Q189*H189</f>
        <v>0</v>
      </c>
      <c r="S189" s="285">
        <v>0</v>
      </c>
      <c r="T189" s="28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421</v>
      </c>
      <c r="AT189" s="232" t="s">
        <v>140</v>
      </c>
      <c r="AU189" s="232" t="s">
        <v>89</v>
      </c>
      <c r="AY189" s="17" t="s">
        <v>138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87</v>
      </c>
      <c r="BK189" s="233">
        <f>ROUND(I189*H189,2)</f>
        <v>0</v>
      </c>
      <c r="BL189" s="17" t="s">
        <v>421</v>
      </c>
      <c r="BM189" s="232" t="s">
        <v>674</v>
      </c>
    </row>
    <row r="190" s="2" customFormat="1" ht="6.96" customHeight="1">
      <c r="A190" s="39"/>
      <c r="B190" s="67"/>
      <c r="C190" s="68"/>
      <c r="D190" s="68"/>
      <c r="E190" s="68"/>
      <c r="F190" s="68"/>
      <c r="G190" s="68"/>
      <c r="H190" s="68"/>
      <c r="I190" s="68"/>
      <c r="J190" s="68"/>
      <c r="K190" s="68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I4LktB9weZpUNLy8p7MMef/r5Uafbsfirgmf21UZ94VeHeqqedX97k5kWyyTK8O5dZlykT2zgXN682VvNDM9uQ==" hashValue="a9Hk5F+LHaqO/c+ELnKINUBW3KZ60ylYcQB893MtUeOanG2yha9RGar52nuCOwiTyQ9GeWYytCEtb04WCZ4+/g==" algorithmName="SHA-512" password="CC35"/>
  <autoFilter ref="C123:K18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ČOV pro Rekreační středisko Radost ve Vřesovicích u Kyjova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21. 8. 2025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28</v>
      </c>
      <c r="E14" s="39"/>
      <c r="F14" s="39"/>
      <c r="G14" s="39"/>
      <c r="H14" s="39"/>
      <c r="I14" s="141" t="s">
        <v>29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30</v>
      </c>
      <c r="F15" s="39"/>
      <c r="G15" s="39"/>
      <c r="H15" s="39"/>
      <c r="I15" s="141" t="s">
        <v>31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32</v>
      </c>
      <c r="E17" s="39"/>
      <c r="F17" s="39"/>
      <c r="G17" s="39"/>
      <c r="H17" s="39"/>
      <c r="I17" s="141" t="s">
        <v>29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31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34</v>
      </c>
      <c r="E20" s="39"/>
      <c r="F20" s="39"/>
      <c r="G20" s="39"/>
      <c r="H20" s="39"/>
      <c r="I20" s="141" t="s">
        <v>29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35</v>
      </c>
      <c r="F21" s="39"/>
      <c r="G21" s="39"/>
      <c r="H21" s="39"/>
      <c r="I21" s="141" t="s">
        <v>31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29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31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39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41</v>
      </c>
      <c r="G32" s="39"/>
      <c r="H32" s="39"/>
      <c r="I32" s="153" t="s">
        <v>40</v>
      </c>
      <c r="J32" s="153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43</v>
      </c>
      <c r="E33" s="141" t="s">
        <v>44</v>
      </c>
      <c r="F33" s="155">
        <f>ROUND((SUM(BE120:BE127)),  2)</f>
        <v>0</v>
      </c>
      <c r="G33" s="39"/>
      <c r="H33" s="39"/>
      <c r="I33" s="156">
        <v>0.20999999999999999</v>
      </c>
      <c r="J33" s="155">
        <f>ROUND(((SUM(BE120:BE127))*I33),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45</v>
      </c>
      <c r="F34" s="155">
        <f>ROUND((SUM(BF120:BF127)),  2)</f>
        <v>0</v>
      </c>
      <c r="G34" s="39"/>
      <c r="H34" s="39"/>
      <c r="I34" s="156">
        <v>0.12</v>
      </c>
      <c r="J34" s="155">
        <f>ROUND(((SUM(BF120:BF127))*I34),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46</v>
      </c>
      <c r="F35" s="155">
        <f>ROUND((SUM(BG120:BG127)),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47</v>
      </c>
      <c r="F36" s="155">
        <f>ROUND((SUM(BH120:BH127)),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48</v>
      </c>
      <c r="F37" s="155">
        <f>ROUND((SUM(BI120:BI127)),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ČOV pro Rekreační středisko Radost ve Vřesovicích u Kyjova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20</v>
      </c>
      <c r="D89" s="41"/>
      <c r="E89" s="41"/>
      <c r="F89" s="27" t="str">
        <f>F12</f>
        <v>Vřesovice, p.č. stavby 496, k.ú. Vřesovice</v>
      </c>
      <c r="G89" s="41"/>
      <c r="H89" s="41"/>
      <c r="I89" s="32" t="s">
        <v>22</v>
      </c>
      <c r="J89" s="80" t="str">
        <f>IF(J12="","",J12)</f>
        <v>21. 8. 2025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28</v>
      </c>
      <c r="D91" s="41"/>
      <c r="E91" s="41"/>
      <c r="F91" s="27" t="str">
        <f>E15</f>
        <v>Středisko volného času Slovácko, p.o.</v>
      </c>
      <c r="G91" s="41"/>
      <c r="H91" s="41"/>
      <c r="I91" s="32" t="s">
        <v>34</v>
      </c>
      <c r="J91" s="37" t="str">
        <f>E21</f>
        <v>Ing. Jakub Horner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32</v>
      </c>
      <c r="D92" s="41"/>
      <c r="E92" s="41"/>
      <c r="F92" s="27" t="str">
        <f>IF(E18="","",E18)</f>
        <v>Vyplň údaj</v>
      </c>
      <c r="G92" s="41"/>
      <c r="H92" s="41"/>
      <c r="I92" s="32" t="s">
        <v>37</v>
      </c>
      <c r="J92" s="37" t="str">
        <f>E24</f>
        <v>Ing. Jakub Horner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105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579</v>
      </c>
      <c r="E98" s="183"/>
      <c r="F98" s="183"/>
      <c r="G98" s="183"/>
      <c r="H98" s="183"/>
      <c r="I98" s="183"/>
      <c r="J98" s="184">
        <f>J122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6"/>
      <c r="C99" s="187"/>
      <c r="D99" s="188" t="s">
        <v>580</v>
      </c>
      <c r="E99" s="189"/>
      <c r="F99" s="189"/>
      <c r="G99" s="189"/>
      <c r="H99" s="189"/>
      <c r="I99" s="189"/>
      <c r="J99" s="190">
        <f>J123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675</v>
      </c>
      <c r="E100" s="189"/>
      <c r="F100" s="189"/>
      <c r="G100" s="189"/>
      <c r="H100" s="189"/>
      <c r="I100" s="189"/>
      <c r="J100" s="190">
        <f>J126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3" t="s">
        <v>123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2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ČOV pro Rekreační středisko Radost ve Vřesovicích u Kyjova</v>
      </c>
      <c r="F110" s="32"/>
      <c r="G110" s="32"/>
      <c r="H110" s="32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2" t="s">
        <v>100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VRN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2" t="s">
        <v>20</v>
      </c>
      <c r="D114" s="41"/>
      <c r="E114" s="41"/>
      <c r="F114" s="27" t="str">
        <f>F12</f>
        <v>Vřesovice, p.č. stavby 496, k.ú. Vřesovice</v>
      </c>
      <c r="G114" s="41"/>
      <c r="H114" s="41"/>
      <c r="I114" s="32" t="s">
        <v>22</v>
      </c>
      <c r="J114" s="80" t="str">
        <f>IF(J12="","",J12)</f>
        <v>21. 8. 2025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2" t="s">
        <v>28</v>
      </c>
      <c r="D116" s="41"/>
      <c r="E116" s="41"/>
      <c r="F116" s="27" t="str">
        <f>E15</f>
        <v>Středisko volného času Slovácko, p.o.</v>
      </c>
      <c r="G116" s="41"/>
      <c r="H116" s="41"/>
      <c r="I116" s="32" t="s">
        <v>34</v>
      </c>
      <c r="J116" s="37" t="str">
        <f>E21</f>
        <v>Ing. Jakub Horner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2" t="s">
        <v>32</v>
      </c>
      <c r="D117" s="41"/>
      <c r="E117" s="41"/>
      <c r="F117" s="27" t="str">
        <f>IF(E18="","",E18)</f>
        <v>Vyplň údaj</v>
      </c>
      <c r="G117" s="41"/>
      <c r="H117" s="41"/>
      <c r="I117" s="32" t="s">
        <v>37</v>
      </c>
      <c r="J117" s="37" t="str">
        <f>E24</f>
        <v>Ing. Jakub Horner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124</v>
      </c>
      <c r="D119" s="195" t="s">
        <v>64</v>
      </c>
      <c r="E119" s="195" t="s">
        <v>60</v>
      </c>
      <c r="F119" s="195" t="s">
        <v>61</v>
      </c>
      <c r="G119" s="195" t="s">
        <v>125</v>
      </c>
      <c r="H119" s="195" t="s">
        <v>126</v>
      </c>
      <c r="I119" s="195" t="s">
        <v>127</v>
      </c>
      <c r="J119" s="196" t="s">
        <v>104</v>
      </c>
      <c r="K119" s="197" t="s">
        <v>128</v>
      </c>
      <c r="L119" s="198"/>
      <c r="M119" s="101" t="s">
        <v>1</v>
      </c>
      <c r="N119" s="102" t="s">
        <v>43</v>
      </c>
      <c r="O119" s="102" t="s">
        <v>129</v>
      </c>
      <c r="P119" s="102" t="s">
        <v>130</v>
      </c>
      <c r="Q119" s="102" t="s">
        <v>131</v>
      </c>
      <c r="R119" s="102" t="s">
        <v>132</v>
      </c>
      <c r="S119" s="102" t="s">
        <v>133</v>
      </c>
      <c r="T119" s="103" t="s">
        <v>134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135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P121+P122</f>
        <v>0</v>
      </c>
      <c r="Q120" s="105"/>
      <c r="R120" s="201">
        <f>R121+R122</f>
        <v>0</v>
      </c>
      <c r="S120" s="105"/>
      <c r="T120" s="202">
        <f>T121+T122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7" t="s">
        <v>78</v>
      </c>
      <c r="AU120" s="17" t="s">
        <v>106</v>
      </c>
      <c r="BK120" s="203">
        <f>BK121+BK122</f>
        <v>0</v>
      </c>
    </row>
    <row r="121" s="12" customFormat="1" ht="25.92" customHeight="1">
      <c r="A121" s="12"/>
      <c r="B121" s="204"/>
      <c r="C121" s="205"/>
      <c r="D121" s="206" t="s">
        <v>78</v>
      </c>
      <c r="E121" s="207" t="s">
        <v>136</v>
      </c>
      <c r="F121" s="207" t="s">
        <v>137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v>0</v>
      </c>
      <c r="Q121" s="212"/>
      <c r="R121" s="213">
        <v>0</v>
      </c>
      <c r="S121" s="212"/>
      <c r="T121" s="214"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87</v>
      </c>
      <c r="AT121" s="216" t="s">
        <v>78</v>
      </c>
      <c r="AU121" s="216" t="s">
        <v>79</v>
      </c>
      <c r="AY121" s="215" t="s">
        <v>138</v>
      </c>
      <c r="BK121" s="217">
        <v>0</v>
      </c>
    </row>
    <row r="122" s="12" customFormat="1" ht="25.92" customHeight="1">
      <c r="A122" s="12"/>
      <c r="B122" s="204"/>
      <c r="C122" s="205"/>
      <c r="D122" s="206" t="s">
        <v>78</v>
      </c>
      <c r="E122" s="207" t="s">
        <v>96</v>
      </c>
      <c r="F122" s="207" t="s">
        <v>97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P123+P126</f>
        <v>0</v>
      </c>
      <c r="Q122" s="212"/>
      <c r="R122" s="213">
        <f>R123+R126</f>
        <v>0</v>
      </c>
      <c r="S122" s="212"/>
      <c r="T122" s="214">
        <f>T123+T126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167</v>
      </c>
      <c r="AT122" s="216" t="s">
        <v>78</v>
      </c>
      <c r="AU122" s="216" t="s">
        <v>79</v>
      </c>
      <c r="AY122" s="215" t="s">
        <v>138</v>
      </c>
      <c r="BK122" s="217">
        <f>BK123+BK126</f>
        <v>0</v>
      </c>
    </row>
    <row r="123" s="12" customFormat="1" ht="22.8" customHeight="1">
      <c r="A123" s="12"/>
      <c r="B123" s="204"/>
      <c r="C123" s="205"/>
      <c r="D123" s="206" t="s">
        <v>78</v>
      </c>
      <c r="E123" s="218" t="s">
        <v>665</v>
      </c>
      <c r="F123" s="218" t="s">
        <v>666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SUM(P124:P125)</f>
        <v>0</v>
      </c>
      <c r="Q123" s="212"/>
      <c r="R123" s="213">
        <f>SUM(R124:R125)</f>
        <v>0</v>
      </c>
      <c r="S123" s="212"/>
      <c r="T123" s="214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167</v>
      </c>
      <c r="AT123" s="216" t="s">
        <v>78</v>
      </c>
      <c r="AU123" s="216" t="s">
        <v>87</v>
      </c>
      <c r="AY123" s="215" t="s">
        <v>138</v>
      </c>
      <c r="BK123" s="217">
        <f>SUM(BK124:BK125)</f>
        <v>0</v>
      </c>
    </row>
    <row r="124" s="2" customFormat="1" ht="21.75" customHeight="1">
      <c r="A124" s="39"/>
      <c r="B124" s="40"/>
      <c r="C124" s="220" t="s">
        <v>87</v>
      </c>
      <c r="D124" s="220" t="s">
        <v>140</v>
      </c>
      <c r="E124" s="221" t="s">
        <v>667</v>
      </c>
      <c r="F124" s="222" t="s">
        <v>676</v>
      </c>
      <c r="G124" s="223" t="s">
        <v>177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44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178</v>
      </c>
      <c r="AT124" s="232" t="s">
        <v>140</v>
      </c>
      <c r="AU124" s="232" t="s">
        <v>89</v>
      </c>
      <c r="AY124" s="17" t="s">
        <v>138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7" t="s">
        <v>87</v>
      </c>
      <c r="BK124" s="233">
        <f>ROUND(I124*H124,2)</f>
        <v>0</v>
      </c>
      <c r="BL124" s="17" t="s">
        <v>178</v>
      </c>
      <c r="BM124" s="232" t="s">
        <v>677</v>
      </c>
    </row>
    <row r="125" s="2" customFormat="1" ht="16.5" customHeight="1">
      <c r="A125" s="39"/>
      <c r="B125" s="40"/>
      <c r="C125" s="220" t="s">
        <v>89</v>
      </c>
      <c r="D125" s="220" t="s">
        <v>140</v>
      </c>
      <c r="E125" s="221" t="s">
        <v>678</v>
      </c>
      <c r="F125" s="222" t="s">
        <v>679</v>
      </c>
      <c r="G125" s="223" t="s">
        <v>177</v>
      </c>
      <c r="H125" s="224">
        <v>1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44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178</v>
      </c>
      <c r="AT125" s="232" t="s">
        <v>140</v>
      </c>
      <c r="AU125" s="232" t="s">
        <v>89</v>
      </c>
      <c r="AY125" s="17" t="s">
        <v>138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87</v>
      </c>
      <c r="BK125" s="233">
        <f>ROUND(I125*H125,2)</f>
        <v>0</v>
      </c>
      <c r="BL125" s="17" t="s">
        <v>178</v>
      </c>
      <c r="BM125" s="232" t="s">
        <v>680</v>
      </c>
    </row>
    <row r="126" s="12" customFormat="1" ht="22.8" customHeight="1">
      <c r="A126" s="12"/>
      <c r="B126" s="204"/>
      <c r="C126" s="205"/>
      <c r="D126" s="206" t="s">
        <v>78</v>
      </c>
      <c r="E126" s="218" t="s">
        <v>681</v>
      </c>
      <c r="F126" s="218" t="s">
        <v>682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P127</f>
        <v>0</v>
      </c>
      <c r="Q126" s="212"/>
      <c r="R126" s="213">
        <f>R127</f>
        <v>0</v>
      </c>
      <c r="S126" s="212"/>
      <c r="T126" s="214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167</v>
      </c>
      <c r="AT126" s="216" t="s">
        <v>78</v>
      </c>
      <c r="AU126" s="216" t="s">
        <v>87</v>
      </c>
      <c r="AY126" s="215" t="s">
        <v>138</v>
      </c>
      <c r="BK126" s="217">
        <f>BK127</f>
        <v>0</v>
      </c>
    </row>
    <row r="127" s="2" customFormat="1" ht="16.5" customHeight="1">
      <c r="A127" s="39"/>
      <c r="B127" s="40"/>
      <c r="C127" s="220" t="s">
        <v>153</v>
      </c>
      <c r="D127" s="220" t="s">
        <v>140</v>
      </c>
      <c r="E127" s="221" t="s">
        <v>683</v>
      </c>
      <c r="F127" s="222" t="s">
        <v>682</v>
      </c>
      <c r="G127" s="223" t="s">
        <v>177</v>
      </c>
      <c r="H127" s="224">
        <v>1</v>
      </c>
      <c r="I127" s="225"/>
      <c r="J127" s="226">
        <f>ROUND(I127*H127,2)</f>
        <v>0</v>
      </c>
      <c r="K127" s="227"/>
      <c r="L127" s="45"/>
      <c r="M127" s="282" t="s">
        <v>1</v>
      </c>
      <c r="N127" s="283" t="s">
        <v>44</v>
      </c>
      <c r="O127" s="284"/>
      <c r="P127" s="285">
        <f>O127*H127</f>
        <v>0</v>
      </c>
      <c r="Q127" s="285">
        <v>0</v>
      </c>
      <c r="R127" s="285">
        <f>Q127*H127</f>
        <v>0</v>
      </c>
      <c r="S127" s="285">
        <v>0</v>
      </c>
      <c r="T127" s="28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178</v>
      </c>
      <c r="AT127" s="232" t="s">
        <v>140</v>
      </c>
      <c r="AU127" s="232" t="s">
        <v>89</v>
      </c>
      <c r="AY127" s="17" t="s">
        <v>138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87</v>
      </c>
      <c r="BK127" s="233">
        <f>ROUND(I127*H127,2)</f>
        <v>0</v>
      </c>
      <c r="BL127" s="17" t="s">
        <v>178</v>
      </c>
      <c r="BM127" s="232" t="s">
        <v>684</v>
      </c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dktCzVq+IHD3a/8xsKnAZBwT6Bu47zQRvZCNrhJ9vq3e1ZiahNBdntVuGg+f9LiE/b7xxx0pyEBYEK5d59n9bA==" hashValue="MKGZMKs0dAVE9kODpw5HrrIWkynpiuqjtbgSA+q0PIoc/OdyA2cyzYYTiV7qN9fFVt+wwqCxVHNMi/L0dUGROw==" algorithmName="SHA-512" password="CC35"/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2025-08-27T09:10:18Z</dcterms:created>
  <dcterms:modified xsi:type="dcterms:W3CDTF">2025-08-27T09:10:22Z</dcterms:modified>
</cp:coreProperties>
</file>