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2026\01_ZAKÁZKY\02_2026\N\NAVRKAL\MŠ a ZŠ Ivančice, p.o\"/>
    </mc:Choice>
  </mc:AlternateContent>
  <xr:revisionPtr revIDLastSave="0" documentId="8_{6D8F45EA-BF0A-4533-9000-111090C5C7D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tavba" sheetId="1" r:id="rId1"/>
    <sheet name="VzorPolozky" sheetId="10" state="hidden" r:id="rId2"/>
    <sheet name="00 00 Naklady" sheetId="12" r:id="rId3"/>
    <sheet name="SO 01 D.1.1. Pol" sheetId="13" r:id="rId4"/>
    <sheet name="SO 01 D.4.1.1 Pol" sheetId="14" r:id="rId5"/>
    <sheet name="SO 01 D.4.1.2 Pol" sheetId="15" r:id="rId6"/>
    <sheet name="SO 01 D.4.1.3 Pol" sheetId="16" r:id="rId7"/>
    <sheet name="SO 01 D.4.1.4 Pol" sheetId="17" r:id="rId8"/>
    <sheet name="SO 01 D.4.2 Pol" sheetId="18" r:id="rId9"/>
    <sheet name="SO 01 D.4.3 Pol" sheetId="19" r:id="rId10"/>
  </sheets>
  <externalReferences>
    <externalReference r:id="rId11"/>
  </externalReferences>
  <definedNames>
    <definedName name="CelkemDPHVypocet" localSheetId="0">Stavba!$H$51</definedName>
    <definedName name="CenaCelkem">Stavba!$G$29</definedName>
    <definedName name="CenaCelkemBezDPH">Stavba!$G$28</definedName>
    <definedName name="CenaCelkemVypocet" localSheetId="0">Stavba!$I$51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'00 00 Naklady'!$1:$7</definedName>
    <definedName name="_xlnm.Print_Titles" localSheetId="3">'SO 01 D.1.1. Pol'!$1:$7</definedName>
    <definedName name="_xlnm.Print_Titles" localSheetId="4">'SO 01 D.4.1.1 Pol'!$1:$7</definedName>
    <definedName name="_xlnm.Print_Titles" localSheetId="5">'SO 01 D.4.1.2 Pol'!$1:$7</definedName>
    <definedName name="_xlnm.Print_Titles" localSheetId="6">'SO 01 D.4.1.3 Pol'!$1:$7</definedName>
    <definedName name="_xlnm.Print_Titles" localSheetId="7">'SO 01 D.4.1.4 Pol'!$1:$7</definedName>
    <definedName name="_xlnm.Print_Titles" localSheetId="8">'SO 01 D.4.2 Pol'!$1:$7</definedName>
    <definedName name="_xlnm.Print_Titles" localSheetId="9">'SO 01 D.4.3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'00 00 Naklady'!$A$1:$Y$32</definedName>
    <definedName name="_xlnm.Print_Area" localSheetId="3">'SO 01 D.1.1. Pol'!$A$1:$Y$201</definedName>
    <definedName name="_xlnm.Print_Area" localSheetId="4">'SO 01 D.4.1.1 Pol'!$A$1:$Y$406</definedName>
    <definedName name="_xlnm.Print_Area" localSheetId="5">'SO 01 D.4.1.2 Pol'!$A$1:$Y$69</definedName>
    <definedName name="_xlnm.Print_Area" localSheetId="6">'SO 01 D.4.1.3 Pol'!$A$1:$Y$59</definedName>
    <definedName name="_xlnm.Print_Area" localSheetId="7">'SO 01 D.4.1.4 Pol'!$A$1:$Y$87</definedName>
    <definedName name="_xlnm.Print_Area" localSheetId="8">'SO 01 D.4.2 Pol'!$A$1:$Y$45</definedName>
    <definedName name="_xlnm.Print_Area" localSheetId="9">'SO 01 D.4.3 Pol'!$A$1:$Y$138</definedName>
    <definedName name="_xlnm.Print_Area" localSheetId="0">Stavba!$A$1:$J$107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Stavba!$F$51</definedName>
    <definedName name="ZakladDPHZakl">Stavba!$G$25</definedName>
    <definedName name="ZakladDPHZaklVypocet" localSheetId="0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6" i="1" l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137" i="19"/>
  <c r="BA70" i="19"/>
  <c r="BA64" i="19"/>
  <c r="BA59" i="19"/>
  <c r="G9" i="19"/>
  <c r="AF137" i="19" s="1"/>
  <c r="I9" i="19"/>
  <c r="I8" i="19" s="1"/>
  <c r="K9" i="19"/>
  <c r="O9" i="19"/>
  <c r="Q9" i="19"/>
  <c r="V9" i="19"/>
  <c r="G12" i="19"/>
  <c r="I12" i="19"/>
  <c r="K12" i="19"/>
  <c r="K8" i="19" s="1"/>
  <c r="M12" i="19"/>
  <c r="O12" i="19"/>
  <c r="O8" i="19" s="1"/>
  <c r="Q12" i="19"/>
  <c r="Q8" i="19" s="1"/>
  <c r="V12" i="19"/>
  <c r="V8" i="19" s="1"/>
  <c r="G15" i="19"/>
  <c r="I15" i="19"/>
  <c r="K15" i="19"/>
  <c r="M15" i="19"/>
  <c r="O15" i="19"/>
  <c r="Q15" i="19"/>
  <c r="V15" i="19"/>
  <c r="G18" i="19"/>
  <c r="I18" i="19"/>
  <c r="K18" i="19"/>
  <c r="M18" i="19"/>
  <c r="O18" i="19"/>
  <c r="Q18" i="19"/>
  <c r="V18" i="19"/>
  <c r="G21" i="19"/>
  <c r="I21" i="19"/>
  <c r="K21" i="19"/>
  <c r="M21" i="19"/>
  <c r="O21" i="19"/>
  <c r="Q21" i="19"/>
  <c r="V21" i="19"/>
  <c r="G24" i="19"/>
  <c r="M24" i="19" s="1"/>
  <c r="I24" i="19"/>
  <c r="K24" i="19"/>
  <c r="O24" i="19"/>
  <c r="Q24" i="19"/>
  <c r="V24" i="19"/>
  <c r="G27" i="19"/>
  <c r="I27" i="19"/>
  <c r="K27" i="19"/>
  <c r="M27" i="19"/>
  <c r="O27" i="19"/>
  <c r="Q27" i="19"/>
  <c r="V27" i="19"/>
  <c r="G30" i="19"/>
  <c r="M30" i="19" s="1"/>
  <c r="I30" i="19"/>
  <c r="K30" i="19"/>
  <c r="O30" i="19"/>
  <c r="Q30" i="19"/>
  <c r="V30" i="19"/>
  <c r="G32" i="19"/>
  <c r="I32" i="19"/>
  <c r="K32" i="19"/>
  <c r="M32" i="19"/>
  <c r="O32" i="19"/>
  <c r="Q32" i="19"/>
  <c r="V32" i="19"/>
  <c r="G35" i="19"/>
  <c r="I35" i="19"/>
  <c r="K35" i="19"/>
  <c r="M35" i="19"/>
  <c r="O35" i="19"/>
  <c r="Q35" i="19"/>
  <c r="V35" i="19"/>
  <c r="G37" i="19"/>
  <c r="I37" i="19"/>
  <c r="K37" i="19"/>
  <c r="M37" i="19"/>
  <c r="O37" i="19"/>
  <c r="Q37" i="19"/>
  <c r="V37" i="19"/>
  <c r="G39" i="19"/>
  <c r="I39" i="19"/>
  <c r="K39" i="19"/>
  <c r="M39" i="19"/>
  <c r="O39" i="19"/>
  <c r="Q39" i="19"/>
  <c r="V39" i="19"/>
  <c r="G41" i="19"/>
  <c r="M41" i="19" s="1"/>
  <c r="I41" i="19"/>
  <c r="K41" i="19"/>
  <c r="O41" i="19"/>
  <c r="Q41" i="19"/>
  <c r="V41" i="19"/>
  <c r="G43" i="19"/>
  <c r="I43" i="19"/>
  <c r="K43" i="19"/>
  <c r="M43" i="19"/>
  <c r="O43" i="19"/>
  <c r="Q43" i="19"/>
  <c r="V43" i="19"/>
  <c r="G45" i="19"/>
  <c r="I45" i="19"/>
  <c r="K45" i="19"/>
  <c r="M45" i="19"/>
  <c r="O45" i="19"/>
  <c r="Q45" i="19"/>
  <c r="V45" i="19"/>
  <c r="G47" i="19"/>
  <c r="I47" i="19"/>
  <c r="K47" i="19"/>
  <c r="M47" i="19"/>
  <c r="O47" i="19"/>
  <c r="Q47" i="19"/>
  <c r="V47" i="19"/>
  <c r="G49" i="19"/>
  <c r="I49" i="19"/>
  <c r="K49" i="19"/>
  <c r="M49" i="19"/>
  <c r="O49" i="19"/>
  <c r="Q49" i="19"/>
  <c r="V49" i="19"/>
  <c r="G52" i="19"/>
  <c r="M52" i="19" s="1"/>
  <c r="I52" i="19"/>
  <c r="K52" i="19"/>
  <c r="O52" i="19"/>
  <c r="Q52" i="19"/>
  <c r="V52" i="19"/>
  <c r="G54" i="19"/>
  <c r="I54" i="19"/>
  <c r="K54" i="19"/>
  <c r="M54" i="19"/>
  <c r="O54" i="19"/>
  <c r="Q54" i="19"/>
  <c r="V54" i="19"/>
  <c r="G57" i="19"/>
  <c r="G58" i="19"/>
  <c r="I58" i="19"/>
  <c r="I57" i="19" s="1"/>
  <c r="K58" i="19"/>
  <c r="K57" i="19" s="1"/>
  <c r="M58" i="19"/>
  <c r="M57" i="19" s="1"/>
  <c r="O58" i="19"/>
  <c r="O57" i="19" s="1"/>
  <c r="Q58" i="19"/>
  <c r="Q57" i="19" s="1"/>
  <c r="V58" i="19"/>
  <c r="G61" i="19"/>
  <c r="I61" i="19"/>
  <c r="K61" i="19"/>
  <c r="M61" i="19"/>
  <c r="O61" i="19"/>
  <c r="Q61" i="19"/>
  <c r="V61" i="19"/>
  <c r="V57" i="19" s="1"/>
  <c r="G63" i="19"/>
  <c r="I63" i="19"/>
  <c r="K63" i="19"/>
  <c r="M63" i="19"/>
  <c r="O63" i="19"/>
  <c r="Q63" i="19"/>
  <c r="V63" i="19"/>
  <c r="G66" i="19"/>
  <c r="I66" i="19"/>
  <c r="K66" i="19"/>
  <c r="M66" i="19"/>
  <c r="O66" i="19"/>
  <c r="Q66" i="19"/>
  <c r="V66" i="19"/>
  <c r="G68" i="19"/>
  <c r="I68" i="19"/>
  <c r="G69" i="19"/>
  <c r="I69" i="19"/>
  <c r="K69" i="19"/>
  <c r="K68" i="19" s="1"/>
  <c r="M69" i="19"/>
  <c r="M68" i="19" s="1"/>
  <c r="O69" i="19"/>
  <c r="O68" i="19" s="1"/>
  <c r="Q69" i="19"/>
  <c r="Q68" i="19" s="1"/>
  <c r="V69" i="19"/>
  <c r="V68" i="19" s="1"/>
  <c r="G72" i="19"/>
  <c r="I72" i="19"/>
  <c r="K72" i="19"/>
  <c r="M72" i="19"/>
  <c r="O72" i="19"/>
  <c r="Q72" i="19"/>
  <c r="V72" i="19"/>
  <c r="G74" i="19"/>
  <c r="I74" i="19"/>
  <c r="K74" i="19"/>
  <c r="M74" i="19"/>
  <c r="O74" i="19"/>
  <c r="Q74" i="19"/>
  <c r="V74" i="19"/>
  <c r="G77" i="19"/>
  <c r="M77" i="19" s="1"/>
  <c r="I77" i="19"/>
  <c r="I76" i="19" s="1"/>
  <c r="K77" i="19"/>
  <c r="K76" i="19" s="1"/>
  <c r="O77" i="19"/>
  <c r="Q77" i="19"/>
  <c r="V77" i="19"/>
  <c r="G79" i="19"/>
  <c r="I79" i="19"/>
  <c r="K79" i="19"/>
  <c r="M79" i="19"/>
  <c r="O79" i="19"/>
  <c r="O76" i="19" s="1"/>
  <c r="Q79" i="19"/>
  <c r="Q76" i="19" s="1"/>
  <c r="V79" i="19"/>
  <c r="V76" i="19" s="1"/>
  <c r="G81" i="19"/>
  <c r="M81" i="19" s="1"/>
  <c r="I81" i="19"/>
  <c r="K81" i="19"/>
  <c r="O81" i="19"/>
  <c r="Q81" i="19"/>
  <c r="V81" i="19"/>
  <c r="G83" i="19"/>
  <c r="I83" i="19"/>
  <c r="K83" i="19"/>
  <c r="M83" i="19"/>
  <c r="O83" i="19"/>
  <c r="Q83" i="19"/>
  <c r="V83" i="19"/>
  <c r="G85" i="19"/>
  <c r="I85" i="19"/>
  <c r="K85" i="19"/>
  <c r="M85" i="19"/>
  <c r="O85" i="19"/>
  <c r="Q85" i="19"/>
  <c r="V85" i="19"/>
  <c r="G87" i="19"/>
  <c r="I87" i="19"/>
  <c r="K87" i="19"/>
  <c r="M87" i="19"/>
  <c r="O87" i="19"/>
  <c r="Q87" i="19"/>
  <c r="V87" i="19"/>
  <c r="G89" i="19"/>
  <c r="I89" i="19"/>
  <c r="K89" i="19"/>
  <c r="M89" i="19"/>
  <c r="O89" i="19"/>
  <c r="Q89" i="19"/>
  <c r="V89" i="19"/>
  <c r="G91" i="19"/>
  <c r="M91" i="19" s="1"/>
  <c r="I91" i="19"/>
  <c r="K91" i="19"/>
  <c r="O91" i="19"/>
  <c r="Q91" i="19"/>
  <c r="V91" i="19"/>
  <c r="G93" i="19"/>
  <c r="I93" i="19"/>
  <c r="K93" i="19"/>
  <c r="M93" i="19"/>
  <c r="O93" i="19"/>
  <c r="Q93" i="19"/>
  <c r="V93" i="19"/>
  <c r="G95" i="19"/>
  <c r="I95" i="19"/>
  <c r="K95" i="19"/>
  <c r="M95" i="19"/>
  <c r="O95" i="19"/>
  <c r="Q95" i="19"/>
  <c r="V95" i="19"/>
  <c r="G97" i="19"/>
  <c r="I97" i="19"/>
  <c r="K97" i="19"/>
  <c r="M97" i="19"/>
  <c r="O97" i="19"/>
  <c r="Q97" i="19"/>
  <c r="V97" i="19"/>
  <c r="G99" i="19"/>
  <c r="M99" i="19" s="1"/>
  <c r="I99" i="19"/>
  <c r="K99" i="19"/>
  <c r="O99" i="19"/>
  <c r="Q99" i="19"/>
  <c r="V99" i="19"/>
  <c r="G101" i="19"/>
  <c r="M101" i="19" s="1"/>
  <c r="I101" i="19"/>
  <c r="K101" i="19"/>
  <c r="O101" i="19"/>
  <c r="Q101" i="19"/>
  <c r="V101" i="19"/>
  <c r="G103" i="19"/>
  <c r="I103" i="19"/>
  <c r="K103" i="19"/>
  <c r="M103" i="19"/>
  <c r="O103" i="19"/>
  <c r="Q103" i="19"/>
  <c r="V103" i="19"/>
  <c r="G105" i="19"/>
  <c r="M105" i="19" s="1"/>
  <c r="I105" i="19"/>
  <c r="K105" i="19"/>
  <c r="O105" i="19"/>
  <c r="Q105" i="19"/>
  <c r="V105" i="19"/>
  <c r="G107" i="19"/>
  <c r="I107" i="19"/>
  <c r="K107" i="19"/>
  <c r="M107" i="19"/>
  <c r="O107" i="19"/>
  <c r="Q107" i="19"/>
  <c r="V107" i="19"/>
  <c r="G109" i="19"/>
  <c r="I109" i="19"/>
  <c r="K109" i="19"/>
  <c r="M109" i="19"/>
  <c r="O109" i="19"/>
  <c r="Q109" i="19"/>
  <c r="V109" i="19"/>
  <c r="G111" i="19"/>
  <c r="I111" i="19"/>
  <c r="K111" i="19"/>
  <c r="M111" i="19"/>
  <c r="O111" i="19"/>
  <c r="Q111" i="19"/>
  <c r="V111" i="19"/>
  <c r="G113" i="19"/>
  <c r="I113" i="19"/>
  <c r="K113" i="19"/>
  <c r="M113" i="19"/>
  <c r="O113" i="19"/>
  <c r="Q113" i="19"/>
  <c r="V113" i="19"/>
  <c r="I115" i="19"/>
  <c r="G116" i="19"/>
  <c r="I116" i="19"/>
  <c r="K116" i="19"/>
  <c r="K115" i="19" s="1"/>
  <c r="M116" i="19"/>
  <c r="O116" i="19"/>
  <c r="O115" i="19" s="1"/>
  <c r="Q116" i="19"/>
  <c r="Q115" i="19" s="1"/>
  <c r="V116" i="19"/>
  <c r="V115" i="19" s="1"/>
  <c r="G118" i="19"/>
  <c r="I118" i="19"/>
  <c r="K118" i="19"/>
  <c r="M118" i="19"/>
  <c r="O118" i="19"/>
  <c r="Q118" i="19"/>
  <c r="V118" i="19"/>
  <c r="G120" i="19"/>
  <c r="I120" i="19"/>
  <c r="K120" i="19"/>
  <c r="M120" i="19"/>
  <c r="O120" i="19"/>
  <c r="Q120" i="19"/>
  <c r="V120" i="19"/>
  <c r="G122" i="19"/>
  <c r="M122" i="19" s="1"/>
  <c r="I122" i="19"/>
  <c r="K122" i="19"/>
  <c r="O122" i="19"/>
  <c r="Q122" i="19"/>
  <c r="V122" i="19"/>
  <c r="G124" i="19"/>
  <c r="M124" i="19" s="1"/>
  <c r="I124" i="19"/>
  <c r="K124" i="19"/>
  <c r="O124" i="19"/>
  <c r="Q124" i="19"/>
  <c r="V124" i="19"/>
  <c r="G126" i="19"/>
  <c r="I126" i="19"/>
  <c r="K126" i="19"/>
  <c r="M126" i="19"/>
  <c r="O126" i="19"/>
  <c r="Q126" i="19"/>
  <c r="V126" i="19"/>
  <c r="G128" i="19"/>
  <c r="M128" i="19" s="1"/>
  <c r="I128" i="19"/>
  <c r="K128" i="19"/>
  <c r="O128" i="19"/>
  <c r="Q128" i="19"/>
  <c r="V128" i="19"/>
  <c r="G130" i="19"/>
  <c r="I130" i="19"/>
  <c r="K130" i="19"/>
  <c r="M130" i="19"/>
  <c r="O130" i="19"/>
  <c r="Q130" i="19"/>
  <c r="V130" i="19"/>
  <c r="G132" i="19"/>
  <c r="I132" i="19"/>
  <c r="K132" i="19"/>
  <c r="M132" i="19"/>
  <c r="O132" i="19"/>
  <c r="Q132" i="19"/>
  <c r="V132" i="19"/>
  <c r="G134" i="19"/>
  <c r="I134" i="19"/>
  <c r="K134" i="19"/>
  <c r="M134" i="19"/>
  <c r="O134" i="19"/>
  <c r="Q134" i="19"/>
  <c r="V134" i="19"/>
  <c r="AE137" i="19"/>
  <c r="G44" i="18"/>
  <c r="G9" i="18"/>
  <c r="G8" i="18" s="1"/>
  <c r="I9" i="18"/>
  <c r="I8" i="18" s="1"/>
  <c r="K9" i="18"/>
  <c r="K8" i="18" s="1"/>
  <c r="M9" i="18"/>
  <c r="O9" i="18"/>
  <c r="O8" i="18" s="1"/>
  <c r="Q9" i="18"/>
  <c r="V9" i="18"/>
  <c r="G11" i="18"/>
  <c r="I11" i="18"/>
  <c r="K11" i="18"/>
  <c r="M11" i="18"/>
  <c r="O11" i="18"/>
  <c r="Q11" i="18"/>
  <c r="Q8" i="18" s="1"/>
  <c r="V11" i="18"/>
  <c r="V8" i="18" s="1"/>
  <c r="G13" i="18"/>
  <c r="M13" i="18" s="1"/>
  <c r="I13" i="18"/>
  <c r="K13" i="18"/>
  <c r="O13" i="18"/>
  <c r="Q13" i="18"/>
  <c r="V13" i="18"/>
  <c r="G15" i="18"/>
  <c r="I15" i="18"/>
  <c r="K15" i="18"/>
  <c r="M15" i="18"/>
  <c r="O15" i="18"/>
  <c r="Q15" i="18"/>
  <c r="V15" i="18"/>
  <c r="G17" i="18"/>
  <c r="M17" i="18" s="1"/>
  <c r="I17" i="18"/>
  <c r="K17" i="18"/>
  <c r="O17" i="18"/>
  <c r="Q17" i="18"/>
  <c r="V17" i="18"/>
  <c r="G19" i="18"/>
  <c r="I19" i="18"/>
  <c r="K19" i="18"/>
  <c r="M19" i="18"/>
  <c r="O19" i="18"/>
  <c r="Q19" i="18"/>
  <c r="V19" i="18"/>
  <c r="G21" i="18"/>
  <c r="I21" i="18"/>
  <c r="K21" i="18"/>
  <c r="M21" i="18"/>
  <c r="O21" i="18"/>
  <c r="Q21" i="18"/>
  <c r="V21" i="18"/>
  <c r="G23" i="18"/>
  <c r="I23" i="18"/>
  <c r="K23" i="18"/>
  <c r="M23" i="18"/>
  <c r="O23" i="18"/>
  <c r="Q23" i="18"/>
  <c r="V23" i="18"/>
  <c r="G25" i="18"/>
  <c r="I25" i="18"/>
  <c r="K25" i="18"/>
  <c r="M25" i="18"/>
  <c r="O25" i="18"/>
  <c r="Q25" i="18"/>
  <c r="V25" i="18"/>
  <c r="G27" i="18"/>
  <c r="M27" i="18" s="1"/>
  <c r="I27" i="18"/>
  <c r="K27" i="18"/>
  <c r="O27" i="18"/>
  <c r="Q27" i="18"/>
  <c r="V27" i="18"/>
  <c r="G29" i="18"/>
  <c r="I29" i="18"/>
  <c r="K29" i="18"/>
  <c r="M29" i="18"/>
  <c r="O29" i="18"/>
  <c r="Q29" i="18"/>
  <c r="V29" i="18"/>
  <c r="G30" i="18"/>
  <c r="I30" i="18"/>
  <c r="K30" i="18"/>
  <c r="M30" i="18"/>
  <c r="O30" i="18"/>
  <c r="Q30" i="18"/>
  <c r="V30" i="18"/>
  <c r="O32" i="18"/>
  <c r="G33" i="18"/>
  <c r="I33" i="18"/>
  <c r="K33" i="18"/>
  <c r="M33" i="18"/>
  <c r="O33" i="18"/>
  <c r="Q33" i="18"/>
  <c r="Q32" i="18" s="1"/>
  <c r="V33" i="18"/>
  <c r="V32" i="18" s="1"/>
  <c r="G35" i="18"/>
  <c r="M35" i="18" s="1"/>
  <c r="I35" i="18"/>
  <c r="I32" i="18" s="1"/>
  <c r="K35" i="18"/>
  <c r="K32" i="18" s="1"/>
  <c r="O35" i="18"/>
  <c r="Q35" i="18"/>
  <c r="V35" i="18"/>
  <c r="G37" i="18"/>
  <c r="I37" i="18"/>
  <c r="K37" i="18"/>
  <c r="M37" i="18"/>
  <c r="O37" i="18"/>
  <c r="Q37" i="18"/>
  <c r="V37" i="18"/>
  <c r="G39" i="18"/>
  <c r="M39" i="18" s="1"/>
  <c r="I39" i="18"/>
  <c r="K39" i="18"/>
  <c r="O39" i="18"/>
  <c r="Q39" i="18"/>
  <c r="V39" i="18"/>
  <c r="G41" i="18"/>
  <c r="I41" i="18"/>
  <c r="K41" i="18"/>
  <c r="M41" i="18"/>
  <c r="O41" i="18"/>
  <c r="Q41" i="18"/>
  <c r="V41" i="18"/>
  <c r="AE44" i="18"/>
  <c r="G86" i="17"/>
  <c r="G9" i="17"/>
  <c r="G8" i="17" s="1"/>
  <c r="I9" i="17"/>
  <c r="I8" i="17" s="1"/>
  <c r="K9" i="17"/>
  <c r="K8" i="17" s="1"/>
  <c r="M9" i="17"/>
  <c r="O9" i="17"/>
  <c r="O8" i="17" s="1"/>
  <c r="Q9" i="17"/>
  <c r="V9" i="17"/>
  <c r="G12" i="17"/>
  <c r="I12" i="17"/>
  <c r="K12" i="17"/>
  <c r="M12" i="17"/>
  <c r="O12" i="17"/>
  <c r="Q12" i="17"/>
  <c r="Q8" i="17" s="1"/>
  <c r="V12" i="17"/>
  <c r="V8" i="17" s="1"/>
  <c r="G14" i="17"/>
  <c r="M14" i="17" s="1"/>
  <c r="I14" i="17"/>
  <c r="K14" i="17"/>
  <c r="O14" i="17"/>
  <c r="Q14" i="17"/>
  <c r="V14" i="17"/>
  <c r="G16" i="17"/>
  <c r="I16" i="17"/>
  <c r="K16" i="17"/>
  <c r="M16" i="17"/>
  <c r="O16" i="17"/>
  <c r="Q16" i="17"/>
  <c r="V16" i="17"/>
  <c r="G19" i="17"/>
  <c r="M19" i="17" s="1"/>
  <c r="I19" i="17"/>
  <c r="K19" i="17"/>
  <c r="O19" i="17"/>
  <c r="Q19" i="17"/>
  <c r="V19" i="17"/>
  <c r="G22" i="17"/>
  <c r="I22" i="17"/>
  <c r="K22" i="17"/>
  <c r="M22" i="17"/>
  <c r="O22" i="17"/>
  <c r="Q22" i="17"/>
  <c r="V22" i="17"/>
  <c r="G25" i="17"/>
  <c r="I25" i="17"/>
  <c r="K25" i="17"/>
  <c r="M25" i="17"/>
  <c r="O25" i="17"/>
  <c r="Q25" i="17"/>
  <c r="V25" i="17"/>
  <c r="G27" i="17"/>
  <c r="I27" i="17"/>
  <c r="K27" i="17"/>
  <c r="M27" i="17"/>
  <c r="O27" i="17"/>
  <c r="Q27" i="17"/>
  <c r="V27" i="17"/>
  <c r="G29" i="17"/>
  <c r="I29" i="17"/>
  <c r="K29" i="17"/>
  <c r="M29" i="17"/>
  <c r="O29" i="17"/>
  <c r="Q29" i="17"/>
  <c r="V29" i="17"/>
  <c r="G31" i="17"/>
  <c r="I31" i="17"/>
  <c r="G32" i="17"/>
  <c r="I32" i="17"/>
  <c r="K32" i="17"/>
  <c r="K31" i="17" s="1"/>
  <c r="M32" i="17"/>
  <c r="O32" i="17"/>
  <c r="O31" i="17" s="1"/>
  <c r="Q32" i="17"/>
  <c r="Q31" i="17" s="1"/>
  <c r="V32" i="17"/>
  <c r="V31" i="17" s="1"/>
  <c r="G34" i="17"/>
  <c r="I34" i="17"/>
  <c r="K34" i="17"/>
  <c r="M34" i="17"/>
  <c r="O34" i="17"/>
  <c r="Q34" i="17"/>
  <c r="V34" i="17"/>
  <c r="G36" i="17"/>
  <c r="I36" i="17"/>
  <c r="K36" i="17"/>
  <c r="M36" i="17"/>
  <c r="O36" i="17"/>
  <c r="Q36" i="17"/>
  <c r="V36" i="17"/>
  <c r="G38" i="17"/>
  <c r="I38" i="17"/>
  <c r="K38" i="17"/>
  <c r="M38" i="17"/>
  <c r="O38" i="17"/>
  <c r="Q38" i="17"/>
  <c r="V38" i="17"/>
  <c r="G40" i="17"/>
  <c r="M40" i="17" s="1"/>
  <c r="I40" i="17"/>
  <c r="K40" i="17"/>
  <c r="O40" i="17"/>
  <c r="Q40" i="17"/>
  <c r="V40" i="17"/>
  <c r="G43" i="17"/>
  <c r="I43" i="17"/>
  <c r="K43" i="17"/>
  <c r="M43" i="17"/>
  <c r="O43" i="17"/>
  <c r="Q43" i="17"/>
  <c r="V43" i="17"/>
  <c r="G46" i="17"/>
  <c r="G47" i="17"/>
  <c r="I47" i="17"/>
  <c r="I46" i="17" s="1"/>
  <c r="K47" i="17"/>
  <c r="K46" i="17" s="1"/>
  <c r="M47" i="17"/>
  <c r="O47" i="17"/>
  <c r="O46" i="17" s="1"/>
  <c r="Q47" i="17"/>
  <c r="Q46" i="17" s="1"/>
  <c r="V47" i="17"/>
  <c r="G49" i="17"/>
  <c r="I49" i="17"/>
  <c r="K49" i="17"/>
  <c r="M49" i="17"/>
  <c r="O49" i="17"/>
  <c r="Q49" i="17"/>
  <c r="V49" i="17"/>
  <c r="V46" i="17" s="1"/>
  <c r="G51" i="17"/>
  <c r="I51" i="17"/>
  <c r="K51" i="17"/>
  <c r="M51" i="17"/>
  <c r="O51" i="17"/>
  <c r="Q51" i="17"/>
  <c r="V51" i="17"/>
  <c r="G53" i="17"/>
  <c r="I53" i="17"/>
  <c r="K53" i="17"/>
  <c r="M53" i="17"/>
  <c r="O53" i="17"/>
  <c r="Q53" i="17"/>
  <c r="V53" i="17"/>
  <c r="G55" i="17"/>
  <c r="M55" i="17" s="1"/>
  <c r="I55" i="17"/>
  <c r="K55" i="17"/>
  <c r="O55" i="17"/>
  <c r="Q55" i="17"/>
  <c r="V55" i="17"/>
  <c r="V57" i="17"/>
  <c r="G58" i="17"/>
  <c r="I58" i="17"/>
  <c r="K58" i="17"/>
  <c r="M58" i="17"/>
  <c r="O58" i="17"/>
  <c r="Q58" i="17"/>
  <c r="V58" i="17"/>
  <c r="G61" i="17"/>
  <c r="G57" i="17" s="1"/>
  <c r="I61" i="17"/>
  <c r="I57" i="17" s="1"/>
  <c r="K61" i="17"/>
  <c r="K57" i="17" s="1"/>
  <c r="M61" i="17"/>
  <c r="O61" i="17"/>
  <c r="O57" i="17" s="1"/>
  <c r="Q61" i="17"/>
  <c r="V61" i="17"/>
  <c r="G63" i="17"/>
  <c r="I63" i="17"/>
  <c r="K63" i="17"/>
  <c r="M63" i="17"/>
  <c r="O63" i="17"/>
  <c r="Q63" i="17"/>
  <c r="V63" i="17"/>
  <c r="G65" i="17"/>
  <c r="M65" i="17" s="1"/>
  <c r="I65" i="17"/>
  <c r="K65" i="17"/>
  <c r="O65" i="17"/>
  <c r="Q65" i="17"/>
  <c r="V65" i="17"/>
  <c r="G67" i="17"/>
  <c r="I67" i="17"/>
  <c r="K67" i="17"/>
  <c r="M67" i="17"/>
  <c r="O67" i="17"/>
  <c r="Q67" i="17"/>
  <c r="V67" i="17"/>
  <c r="G69" i="17"/>
  <c r="M69" i="17" s="1"/>
  <c r="I69" i="17"/>
  <c r="K69" i="17"/>
  <c r="O69" i="17"/>
  <c r="Q69" i="17"/>
  <c r="V69" i="17"/>
  <c r="G71" i="17"/>
  <c r="I71" i="17"/>
  <c r="K71" i="17"/>
  <c r="M71" i="17"/>
  <c r="O71" i="17"/>
  <c r="Q71" i="17"/>
  <c r="Q57" i="17" s="1"/>
  <c r="V71" i="17"/>
  <c r="G73" i="17"/>
  <c r="I73" i="17"/>
  <c r="K73" i="17"/>
  <c r="M73" i="17"/>
  <c r="O73" i="17"/>
  <c r="Q73" i="17"/>
  <c r="V73" i="17"/>
  <c r="K76" i="17"/>
  <c r="G77" i="17"/>
  <c r="I77" i="17"/>
  <c r="K77" i="17"/>
  <c r="M77" i="17"/>
  <c r="O77" i="17"/>
  <c r="O76" i="17" s="1"/>
  <c r="Q77" i="17"/>
  <c r="Q76" i="17" s="1"/>
  <c r="V77" i="17"/>
  <c r="V76" i="17" s="1"/>
  <c r="G79" i="17"/>
  <c r="M79" i="17" s="1"/>
  <c r="M76" i="17" s="1"/>
  <c r="I79" i="17"/>
  <c r="I76" i="17" s="1"/>
  <c r="K79" i="17"/>
  <c r="O79" i="17"/>
  <c r="Q79" i="17"/>
  <c r="V79" i="17"/>
  <c r="G81" i="17"/>
  <c r="I81" i="17"/>
  <c r="K81" i="17"/>
  <c r="M81" i="17"/>
  <c r="O81" i="17"/>
  <c r="Q81" i="17"/>
  <c r="V81" i="17"/>
  <c r="G83" i="17"/>
  <c r="I83" i="17"/>
  <c r="K83" i="17"/>
  <c r="M83" i="17"/>
  <c r="O83" i="17"/>
  <c r="Q83" i="17"/>
  <c r="V83" i="17"/>
  <c r="AE86" i="17"/>
  <c r="G58" i="16"/>
  <c r="G9" i="16"/>
  <c r="G8" i="16" s="1"/>
  <c r="I9" i="16"/>
  <c r="I8" i="16" s="1"/>
  <c r="K9" i="16"/>
  <c r="K8" i="16" s="1"/>
  <c r="M9" i="16"/>
  <c r="M8" i="16" s="1"/>
  <c r="O9" i="16"/>
  <c r="O8" i="16" s="1"/>
  <c r="Q9" i="16"/>
  <c r="Q8" i="16" s="1"/>
  <c r="V9" i="16"/>
  <c r="G11" i="16"/>
  <c r="M11" i="16" s="1"/>
  <c r="I11" i="16"/>
  <c r="K11" i="16"/>
  <c r="O11" i="16"/>
  <c r="Q11" i="16"/>
  <c r="V11" i="16"/>
  <c r="V8" i="16" s="1"/>
  <c r="G13" i="16"/>
  <c r="M13" i="16" s="1"/>
  <c r="I13" i="16"/>
  <c r="K13" i="16"/>
  <c r="O13" i="16"/>
  <c r="Q13" i="16"/>
  <c r="V13" i="16"/>
  <c r="V15" i="16"/>
  <c r="G16" i="16"/>
  <c r="G15" i="16" s="1"/>
  <c r="I16" i="16"/>
  <c r="I15" i="16" s="1"/>
  <c r="K16" i="16"/>
  <c r="O16" i="16"/>
  <c r="O15" i="16" s="1"/>
  <c r="Q16" i="16"/>
  <c r="Q15" i="16" s="1"/>
  <c r="V16" i="16"/>
  <c r="G18" i="16"/>
  <c r="I18" i="16"/>
  <c r="K18" i="16"/>
  <c r="K15" i="16" s="1"/>
  <c r="M18" i="16"/>
  <c r="O18" i="16"/>
  <c r="Q18" i="16"/>
  <c r="V18" i="16"/>
  <c r="G21" i="16"/>
  <c r="G20" i="16" s="1"/>
  <c r="I21" i="16"/>
  <c r="I20" i="16" s="1"/>
  <c r="K21" i="16"/>
  <c r="K20" i="16" s="1"/>
  <c r="M21" i="16"/>
  <c r="O21" i="16"/>
  <c r="O20" i="16" s="1"/>
  <c r="Q21" i="16"/>
  <c r="Q20" i="16" s="1"/>
  <c r="V21" i="16"/>
  <c r="V20" i="16" s="1"/>
  <c r="G24" i="16"/>
  <c r="M24" i="16" s="1"/>
  <c r="I24" i="16"/>
  <c r="K24" i="16"/>
  <c r="O24" i="16"/>
  <c r="Q24" i="16"/>
  <c r="V24" i="16"/>
  <c r="G27" i="16"/>
  <c r="M27" i="16" s="1"/>
  <c r="I27" i="16"/>
  <c r="K27" i="16"/>
  <c r="O27" i="16"/>
  <c r="Q27" i="16"/>
  <c r="V27" i="16"/>
  <c r="G30" i="16"/>
  <c r="I30" i="16"/>
  <c r="K30" i="16"/>
  <c r="M30" i="16"/>
  <c r="O30" i="16"/>
  <c r="Q30" i="16"/>
  <c r="V30" i="16"/>
  <c r="G33" i="16"/>
  <c r="I33" i="16"/>
  <c r="K33" i="16"/>
  <c r="M33" i="16"/>
  <c r="O33" i="16"/>
  <c r="Q33" i="16"/>
  <c r="V33" i="16"/>
  <c r="G36" i="16"/>
  <c r="I36" i="16"/>
  <c r="K36" i="16"/>
  <c r="M36" i="16"/>
  <c r="O36" i="16"/>
  <c r="Q36" i="16"/>
  <c r="V36" i="16"/>
  <c r="G39" i="16"/>
  <c r="M39" i="16" s="1"/>
  <c r="I39" i="16"/>
  <c r="K39" i="16"/>
  <c r="O39" i="16"/>
  <c r="Q39" i="16"/>
  <c r="V39" i="16"/>
  <c r="G42" i="16"/>
  <c r="M42" i="16" s="1"/>
  <c r="I42" i="16"/>
  <c r="K42" i="16"/>
  <c r="O42" i="16"/>
  <c r="Q42" i="16"/>
  <c r="V42" i="16"/>
  <c r="G45" i="16"/>
  <c r="M45" i="16" s="1"/>
  <c r="I45" i="16"/>
  <c r="K45" i="16"/>
  <c r="O45" i="16"/>
  <c r="Q45" i="16"/>
  <c r="V45" i="16"/>
  <c r="G47" i="16"/>
  <c r="M47" i="16" s="1"/>
  <c r="I47" i="16"/>
  <c r="K47" i="16"/>
  <c r="O47" i="16"/>
  <c r="Q47" i="16"/>
  <c r="V47" i="16"/>
  <c r="G49" i="16"/>
  <c r="I49" i="16"/>
  <c r="K49" i="16"/>
  <c r="M49" i="16"/>
  <c r="O49" i="16"/>
  <c r="Q49" i="16"/>
  <c r="V49" i="16"/>
  <c r="G51" i="16"/>
  <c r="I51" i="16"/>
  <c r="K51" i="16"/>
  <c r="M51" i="16"/>
  <c r="O51" i="16"/>
  <c r="Q51" i="16"/>
  <c r="V51" i="16"/>
  <c r="G53" i="16"/>
  <c r="I53" i="16"/>
  <c r="K53" i="16"/>
  <c r="M53" i="16"/>
  <c r="O53" i="16"/>
  <c r="Q53" i="16"/>
  <c r="V53" i="16"/>
  <c r="G55" i="16"/>
  <c r="M55" i="16" s="1"/>
  <c r="I55" i="16"/>
  <c r="K55" i="16"/>
  <c r="O55" i="16"/>
  <c r="Q55" i="16"/>
  <c r="V55" i="16"/>
  <c r="AE58" i="16"/>
  <c r="AF58" i="16"/>
  <c r="G68" i="15"/>
  <c r="V8" i="15"/>
  <c r="G9" i="15"/>
  <c r="G8" i="15" s="1"/>
  <c r="I9" i="15"/>
  <c r="I8" i="15" s="1"/>
  <c r="K9" i="15"/>
  <c r="K8" i="15" s="1"/>
  <c r="M9" i="15"/>
  <c r="M8" i="15" s="1"/>
  <c r="O9" i="15"/>
  <c r="O8" i="15" s="1"/>
  <c r="Q9" i="15"/>
  <c r="Q8" i="15" s="1"/>
  <c r="V9" i="15"/>
  <c r="G12" i="15"/>
  <c r="M12" i="15" s="1"/>
  <c r="I12" i="15"/>
  <c r="I11" i="15" s="1"/>
  <c r="K12" i="15"/>
  <c r="K11" i="15" s="1"/>
  <c r="O12" i="15"/>
  <c r="Q12" i="15"/>
  <c r="V12" i="15"/>
  <c r="G14" i="15"/>
  <c r="M14" i="15" s="1"/>
  <c r="I14" i="15"/>
  <c r="K14" i="15"/>
  <c r="O14" i="15"/>
  <c r="O11" i="15" s="1"/>
  <c r="Q14" i="15"/>
  <c r="Q11" i="15" s="1"/>
  <c r="V14" i="15"/>
  <c r="V11" i="15" s="1"/>
  <c r="G16" i="15"/>
  <c r="M16" i="15" s="1"/>
  <c r="I16" i="15"/>
  <c r="K16" i="15"/>
  <c r="O16" i="15"/>
  <c r="Q16" i="15"/>
  <c r="V16" i="15"/>
  <c r="O18" i="15"/>
  <c r="Q18" i="15"/>
  <c r="G19" i="15"/>
  <c r="I19" i="15"/>
  <c r="K19" i="15"/>
  <c r="M19" i="15"/>
  <c r="O19" i="15"/>
  <c r="Q19" i="15"/>
  <c r="V19" i="15"/>
  <c r="V18" i="15" s="1"/>
  <c r="G21" i="15"/>
  <c r="G18" i="15" s="1"/>
  <c r="I21" i="15"/>
  <c r="I18" i="15" s="1"/>
  <c r="K21" i="15"/>
  <c r="K18" i="15" s="1"/>
  <c r="M21" i="15"/>
  <c r="M18" i="15" s="1"/>
  <c r="O21" i="15"/>
  <c r="Q21" i="15"/>
  <c r="V21" i="15"/>
  <c r="G23" i="15"/>
  <c r="M23" i="15" s="1"/>
  <c r="I23" i="15"/>
  <c r="K23" i="15"/>
  <c r="O23" i="15"/>
  <c r="Q23" i="15"/>
  <c r="V23" i="15"/>
  <c r="G25" i="15"/>
  <c r="M25" i="15" s="1"/>
  <c r="I25" i="15"/>
  <c r="K25" i="15"/>
  <c r="O25" i="15"/>
  <c r="Q25" i="15"/>
  <c r="V25" i="15"/>
  <c r="G27" i="15"/>
  <c r="I27" i="15"/>
  <c r="K27" i="15"/>
  <c r="M27" i="15"/>
  <c r="O27" i="15"/>
  <c r="Q27" i="15"/>
  <c r="V27" i="15"/>
  <c r="G30" i="15"/>
  <c r="G29" i="15" s="1"/>
  <c r="I30" i="15"/>
  <c r="I29" i="15" s="1"/>
  <c r="K30" i="15"/>
  <c r="K29" i="15" s="1"/>
  <c r="M30" i="15"/>
  <c r="O30" i="15"/>
  <c r="O29" i="15" s="1"/>
  <c r="Q30" i="15"/>
  <c r="Q29" i="15" s="1"/>
  <c r="V30" i="15"/>
  <c r="G33" i="15"/>
  <c r="M33" i="15" s="1"/>
  <c r="I33" i="15"/>
  <c r="K33" i="15"/>
  <c r="O33" i="15"/>
  <c r="Q33" i="15"/>
  <c r="V33" i="15"/>
  <c r="V29" i="15" s="1"/>
  <c r="G36" i="15"/>
  <c r="M36" i="15" s="1"/>
  <c r="I36" i="15"/>
  <c r="K36" i="15"/>
  <c r="O36" i="15"/>
  <c r="Q36" i="15"/>
  <c r="V36" i="15"/>
  <c r="G39" i="15"/>
  <c r="M39" i="15" s="1"/>
  <c r="I39" i="15"/>
  <c r="K39" i="15"/>
  <c r="O39" i="15"/>
  <c r="Q39" i="15"/>
  <c r="V39" i="15"/>
  <c r="G42" i="15"/>
  <c r="M42" i="15" s="1"/>
  <c r="I42" i="15"/>
  <c r="K42" i="15"/>
  <c r="O42" i="15"/>
  <c r="Q42" i="15"/>
  <c r="V42" i="15"/>
  <c r="G45" i="15"/>
  <c r="I45" i="15"/>
  <c r="K45" i="15"/>
  <c r="M45" i="15"/>
  <c r="O45" i="15"/>
  <c r="Q45" i="15"/>
  <c r="V45" i="15"/>
  <c r="G48" i="15"/>
  <c r="I48" i="15"/>
  <c r="K48" i="15"/>
  <c r="M48" i="15"/>
  <c r="O48" i="15"/>
  <c r="Q48" i="15"/>
  <c r="V48" i="15"/>
  <c r="G51" i="15"/>
  <c r="I51" i="15"/>
  <c r="K51" i="15"/>
  <c r="M51" i="15"/>
  <c r="O51" i="15"/>
  <c r="Q51" i="15"/>
  <c r="V51" i="15"/>
  <c r="G53" i="15"/>
  <c r="M53" i="15" s="1"/>
  <c r="I53" i="15"/>
  <c r="K53" i="15"/>
  <c r="O53" i="15"/>
  <c r="Q53" i="15"/>
  <c r="V53" i="15"/>
  <c r="G55" i="15"/>
  <c r="M55" i="15" s="1"/>
  <c r="I55" i="15"/>
  <c r="K55" i="15"/>
  <c r="O55" i="15"/>
  <c r="Q55" i="15"/>
  <c r="V55" i="15"/>
  <c r="G57" i="15"/>
  <c r="I57" i="15"/>
  <c r="K57" i="15"/>
  <c r="M57" i="15"/>
  <c r="O57" i="15"/>
  <c r="Q57" i="15"/>
  <c r="V57" i="15"/>
  <c r="G59" i="15"/>
  <c r="I59" i="15"/>
  <c r="K59" i="15"/>
  <c r="M59" i="15"/>
  <c r="O59" i="15"/>
  <c r="Q59" i="15"/>
  <c r="V59" i="15"/>
  <c r="G61" i="15"/>
  <c r="I61" i="15"/>
  <c r="K61" i="15"/>
  <c r="M61" i="15"/>
  <c r="O61" i="15"/>
  <c r="Q61" i="15"/>
  <c r="V61" i="15"/>
  <c r="G63" i="15"/>
  <c r="M63" i="15" s="1"/>
  <c r="I63" i="15"/>
  <c r="K63" i="15"/>
  <c r="O63" i="15"/>
  <c r="Q63" i="15"/>
  <c r="V63" i="15"/>
  <c r="G65" i="15"/>
  <c r="M65" i="15" s="1"/>
  <c r="I65" i="15"/>
  <c r="K65" i="15"/>
  <c r="O65" i="15"/>
  <c r="Q65" i="15"/>
  <c r="V65" i="15"/>
  <c r="AE68" i="15"/>
  <c r="G405" i="14"/>
  <c r="BA320" i="14"/>
  <c r="BA307" i="14"/>
  <c r="G9" i="14"/>
  <c r="M9" i="14" s="1"/>
  <c r="I9" i="14"/>
  <c r="I8" i="14" s="1"/>
  <c r="K9" i="14"/>
  <c r="K8" i="14" s="1"/>
  <c r="O9" i="14"/>
  <c r="Q9" i="14"/>
  <c r="V9" i="14"/>
  <c r="G11" i="14"/>
  <c r="I11" i="14"/>
  <c r="K11" i="14"/>
  <c r="M11" i="14"/>
  <c r="O11" i="14"/>
  <c r="O8" i="14" s="1"/>
  <c r="Q11" i="14"/>
  <c r="Q8" i="14" s="1"/>
  <c r="V11" i="14"/>
  <c r="V8" i="14" s="1"/>
  <c r="G13" i="14"/>
  <c r="M13" i="14" s="1"/>
  <c r="I13" i="14"/>
  <c r="K13" i="14"/>
  <c r="O13" i="14"/>
  <c r="Q13" i="14"/>
  <c r="V13" i="14"/>
  <c r="G15" i="14"/>
  <c r="I15" i="14"/>
  <c r="K15" i="14"/>
  <c r="M15" i="14"/>
  <c r="O15" i="14"/>
  <c r="Q15" i="14"/>
  <c r="V15" i="14"/>
  <c r="G17" i="14"/>
  <c r="I17" i="14"/>
  <c r="K17" i="14"/>
  <c r="M17" i="14"/>
  <c r="O17" i="14"/>
  <c r="Q17" i="14"/>
  <c r="V17" i="14"/>
  <c r="G19" i="14"/>
  <c r="I19" i="14"/>
  <c r="K19" i="14"/>
  <c r="M19" i="14"/>
  <c r="O19" i="14"/>
  <c r="Q19" i="14"/>
  <c r="V19" i="14"/>
  <c r="G21" i="14"/>
  <c r="M21" i="14" s="1"/>
  <c r="I21" i="14"/>
  <c r="K21" i="14"/>
  <c r="O21" i="14"/>
  <c r="Q21" i="14"/>
  <c r="V21" i="14"/>
  <c r="G23" i="14"/>
  <c r="M23" i="14" s="1"/>
  <c r="I23" i="14"/>
  <c r="K23" i="14"/>
  <c r="O23" i="14"/>
  <c r="Q23" i="14"/>
  <c r="V23" i="14"/>
  <c r="G25" i="14"/>
  <c r="I25" i="14"/>
  <c r="K25" i="14"/>
  <c r="M25" i="14"/>
  <c r="O25" i="14"/>
  <c r="Q25" i="14"/>
  <c r="V25" i="14"/>
  <c r="G27" i="14"/>
  <c r="I27" i="14"/>
  <c r="K27" i="14"/>
  <c r="M27" i="14"/>
  <c r="O27" i="14"/>
  <c r="Q27" i="14"/>
  <c r="V27" i="14"/>
  <c r="G29" i="14"/>
  <c r="I29" i="14"/>
  <c r="K29" i="14"/>
  <c r="M29" i="14"/>
  <c r="O29" i="14"/>
  <c r="Q29" i="14"/>
  <c r="V29" i="14"/>
  <c r="G32" i="14"/>
  <c r="M32" i="14" s="1"/>
  <c r="I32" i="14"/>
  <c r="I31" i="14" s="1"/>
  <c r="K32" i="14"/>
  <c r="K31" i="14" s="1"/>
  <c r="O32" i="14"/>
  <c r="Q32" i="14"/>
  <c r="V32" i="14"/>
  <c r="G35" i="14"/>
  <c r="I35" i="14"/>
  <c r="K35" i="14"/>
  <c r="M35" i="14"/>
  <c r="O35" i="14"/>
  <c r="O31" i="14" s="1"/>
  <c r="Q35" i="14"/>
  <c r="Q31" i="14" s="1"/>
  <c r="V35" i="14"/>
  <c r="V31" i="14" s="1"/>
  <c r="G37" i="14"/>
  <c r="M37" i="14" s="1"/>
  <c r="I37" i="14"/>
  <c r="K37" i="14"/>
  <c r="O37" i="14"/>
  <c r="Q37" i="14"/>
  <c r="V37" i="14"/>
  <c r="G39" i="14"/>
  <c r="I39" i="14"/>
  <c r="K39" i="14"/>
  <c r="M39" i="14"/>
  <c r="O39" i="14"/>
  <c r="Q39" i="14"/>
  <c r="V39" i="14"/>
  <c r="G41" i="14"/>
  <c r="I41" i="14"/>
  <c r="K41" i="14"/>
  <c r="M41" i="14"/>
  <c r="O41" i="14"/>
  <c r="Q41" i="14"/>
  <c r="V41" i="14"/>
  <c r="G43" i="14"/>
  <c r="I43" i="14"/>
  <c r="K43" i="14"/>
  <c r="M43" i="14"/>
  <c r="O43" i="14"/>
  <c r="Q43" i="14"/>
  <c r="V43" i="14"/>
  <c r="G46" i="14"/>
  <c r="M46" i="14" s="1"/>
  <c r="I46" i="14"/>
  <c r="K46" i="14"/>
  <c r="O46" i="14"/>
  <c r="Q46" i="14"/>
  <c r="V46" i="14"/>
  <c r="G49" i="14"/>
  <c r="M49" i="14" s="1"/>
  <c r="I49" i="14"/>
  <c r="K49" i="14"/>
  <c r="O49" i="14"/>
  <c r="Q49" i="14"/>
  <c r="V49" i="14"/>
  <c r="G52" i="14"/>
  <c r="I52" i="14"/>
  <c r="K52" i="14"/>
  <c r="M52" i="14"/>
  <c r="O52" i="14"/>
  <c r="Q52" i="14"/>
  <c r="V52" i="14"/>
  <c r="G55" i="14"/>
  <c r="G51" i="14" s="1"/>
  <c r="I55" i="14"/>
  <c r="I51" i="14" s="1"/>
  <c r="K55" i="14"/>
  <c r="K51" i="14" s="1"/>
  <c r="M55" i="14"/>
  <c r="O55" i="14"/>
  <c r="O51" i="14" s="1"/>
  <c r="Q55" i="14"/>
  <c r="V55" i="14"/>
  <c r="G58" i="14"/>
  <c r="M58" i="14" s="1"/>
  <c r="I58" i="14"/>
  <c r="K58" i="14"/>
  <c r="O58" i="14"/>
  <c r="Q58" i="14"/>
  <c r="V58" i="14"/>
  <c r="G61" i="14"/>
  <c r="M61" i="14" s="1"/>
  <c r="I61" i="14"/>
  <c r="K61" i="14"/>
  <c r="O61" i="14"/>
  <c r="Q61" i="14"/>
  <c r="V61" i="14"/>
  <c r="G64" i="14"/>
  <c r="I64" i="14"/>
  <c r="K64" i="14"/>
  <c r="M64" i="14"/>
  <c r="O64" i="14"/>
  <c r="Q64" i="14"/>
  <c r="V64" i="14"/>
  <c r="G67" i="14"/>
  <c r="M67" i="14" s="1"/>
  <c r="I67" i="14"/>
  <c r="K67" i="14"/>
  <c r="O67" i="14"/>
  <c r="Q67" i="14"/>
  <c r="V67" i="14"/>
  <c r="G70" i="14"/>
  <c r="I70" i="14"/>
  <c r="K70" i="14"/>
  <c r="M70" i="14"/>
  <c r="O70" i="14"/>
  <c r="Q70" i="14"/>
  <c r="Q51" i="14" s="1"/>
  <c r="V70" i="14"/>
  <c r="G73" i="14"/>
  <c r="I73" i="14"/>
  <c r="K73" i="14"/>
  <c r="M73" i="14"/>
  <c r="O73" i="14"/>
  <c r="Q73" i="14"/>
  <c r="V73" i="14"/>
  <c r="G76" i="14"/>
  <c r="I76" i="14"/>
  <c r="K76" i="14"/>
  <c r="M76" i="14"/>
  <c r="O76" i="14"/>
  <c r="Q76" i="14"/>
  <c r="V76" i="14"/>
  <c r="G79" i="14"/>
  <c r="M79" i="14" s="1"/>
  <c r="I79" i="14"/>
  <c r="K79" i="14"/>
  <c r="O79" i="14"/>
  <c r="Q79" i="14"/>
  <c r="V79" i="14"/>
  <c r="G82" i="14"/>
  <c r="M82" i="14" s="1"/>
  <c r="I82" i="14"/>
  <c r="K82" i="14"/>
  <c r="O82" i="14"/>
  <c r="Q82" i="14"/>
  <c r="V82" i="14"/>
  <c r="G85" i="14"/>
  <c r="I85" i="14"/>
  <c r="K85" i="14"/>
  <c r="M85" i="14"/>
  <c r="O85" i="14"/>
  <c r="Q85" i="14"/>
  <c r="V85" i="14"/>
  <c r="V51" i="14" s="1"/>
  <c r="G88" i="14"/>
  <c r="I88" i="14"/>
  <c r="K88" i="14"/>
  <c r="M88" i="14"/>
  <c r="O88" i="14"/>
  <c r="Q88" i="14"/>
  <c r="V88" i="14"/>
  <c r="O91" i="14"/>
  <c r="G92" i="14"/>
  <c r="M92" i="14" s="1"/>
  <c r="M91" i="14" s="1"/>
  <c r="I92" i="14"/>
  <c r="K92" i="14"/>
  <c r="O92" i="14"/>
  <c r="Q92" i="14"/>
  <c r="Q91" i="14" s="1"/>
  <c r="V92" i="14"/>
  <c r="V91" i="14" s="1"/>
  <c r="G94" i="14"/>
  <c r="M94" i="14" s="1"/>
  <c r="I94" i="14"/>
  <c r="I91" i="14" s="1"/>
  <c r="K94" i="14"/>
  <c r="K91" i="14" s="1"/>
  <c r="O94" i="14"/>
  <c r="Q94" i="14"/>
  <c r="V94" i="14"/>
  <c r="G96" i="14"/>
  <c r="I96" i="14"/>
  <c r="K96" i="14"/>
  <c r="M96" i="14"/>
  <c r="O96" i="14"/>
  <c r="Q96" i="14"/>
  <c r="V96" i="14"/>
  <c r="G98" i="14"/>
  <c r="M98" i="14" s="1"/>
  <c r="I98" i="14"/>
  <c r="K98" i="14"/>
  <c r="O98" i="14"/>
  <c r="Q98" i="14"/>
  <c r="V98" i="14"/>
  <c r="G100" i="14"/>
  <c r="I100" i="14"/>
  <c r="K100" i="14"/>
  <c r="M100" i="14"/>
  <c r="O100" i="14"/>
  <c r="Q100" i="14"/>
  <c r="V100" i="14"/>
  <c r="G103" i="14"/>
  <c r="G102" i="14" s="1"/>
  <c r="I103" i="14"/>
  <c r="I102" i="14" s="1"/>
  <c r="K103" i="14"/>
  <c r="K102" i="14" s="1"/>
  <c r="M103" i="14"/>
  <c r="O103" i="14"/>
  <c r="Q103" i="14"/>
  <c r="V103" i="14"/>
  <c r="G106" i="14"/>
  <c r="M106" i="14" s="1"/>
  <c r="I106" i="14"/>
  <c r="K106" i="14"/>
  <c r="O106" i="14"/>
  <c r="O102" i="14" s="1"/>
  <c r="Q106" i="14"/>
  <c r="Q102" i="14" s="1"/>
  <c r="V106" i="14"/>
  <c r="V102" i="14" s="1"/>
  <c r="G108" i="14"/>
  <c r="M108" i="14" s="1"/>
  <c r="I108" i="14"/>
  <c r="K108" i="14"/>
  <c r="O108" i="14"/>
  <c r="Q108" i="14"/>
  <c r="V108" i="14"/>
  <c r="G110" i="14"/>
  <c r="I110" i="14"/>
  <c r="K110" i="14"/>
  <c r="M110" i="14"/>
  <c r="O110" i="14"/>
  <c r="Q110" i="14"/>
  <c r="V110" i="14"/>
  <c r="G113" i="14"/>
  <c r="I113" i="14"/>
  <c r="K113" i="14"/>
  <c r="M113" i="14"/>
  <c r="O113" i="14"/>
  <c r="Q113" i="14"/>
  <c r="V113" i="14"/>
  <c r="G116" i="14"/>
  <c r="I116" i="14"/>
  <c r="K116" i="14"/>
  <c r="M116" i="14"/>
  <c r="O116" i="14"/>
  <c r="Q116" i="14"/>
  <c r="V116" i="14"/>
  <c r="G119" i="14"/>
  <c r="M119" i="14" s="1"/>
  <c r="I119" i="14"/>
  <c r="K119" i="14"/>
  <c r="O119" i="14"/>
  <c r="Q119" i="14"/>
  <c r="V119" i="14"/>
  <c r="G121" i="14"/>
  <c r="M121" i="14" s="1"/>
  <c r="I121" i="14"/>
  <c r="K121" i="14"/>
  <c r="O121" i="14"/>
  <c r="Q121" i="14"/>
  <c r="V121" i="14"/>
  <c r="G123" i="14"/>
  <c r="I123" i="14"/>
  <c r="K123" i="14"/>
  <c r="M123" i="14"/>
  <c r="O123" i="14"/>
  <c r="Q123" i="14"/>
  <c r="V123" i="14"/>
  <c r="G125" i="14"/>
  <c r="G126" i="14"/>
  <c r="I126" i="14"/>
  <c r="I125" i="14" s="1"/>
  <c r="K126" i="14"/>
  <c r="K125" i="14" s="1"/>
  <c r="M126" i="14"/>
  <c r="O126" i="14"/>
  <c r="O125" i="14" s="1"/>
  <c r="Q126" i="14"/>
  <c r="Q125" i="14" s="1"/>
  <c r="V126" i="14"/>
  <c r="G128" i="14"/>
  <c r="I128" i="14"/>
  <c r="K128" i="14"/>
  <c r="M128" i="14"/>
  <c r="O128" i="14"/>
  <c r="Q128" i="14"/>
  <c r="V128" i="14"/>
  <c r="V125" i="14" s="1"/>
  <c r="G130" i="14"/>
  <c r="I130" i="14"/>
  <c r="K130" i="14"/>
  <c r="M130" i="14"/>
  <c r="O130" i="14"/>
  <c r="Q130" i="14"/>
  <c r="V130" i="14"/>
  <c r="G132" i="14"/>
  <c r="M132" i="14" s="1"/>
  <c r="I132" i="14"/>
  <c r="K132" i="14"/>
  <c r="O132" i="14"/>
  <c r="Q132" i="14"/>
  <c r="V132" i="14"/>
  <c r="G134" i="14"/>
  <c r="M134" i="14" s="1"/>
  <c r="I134" i="14"/>
  <c r="K134" i="14"/>
  <c r="O134" i="14"/>
  <c r="Q134" i="14"/>
  <c r="V134" i="14"/>
  <c r="G136" i="14"/>
  <c r="I136" i="14"/>
  <c r="K136" i="14"/>
  <c r="M136" i="14"/>
  <c r="O136" i="14"/>
  <c r="Q136" i="14"/>
  <c r="V136" i="14"/>
  <c r="G138" i="14"/>
  <c r="I138" i="14"/>
  <c r="K138" i="14"/>
  <c r="M138" i="14"/>
  <c r="O138" i="14"/>
  <c r="Q138" i="14"/>
  <c r="V138" i="14"/>
  <c r="G140" i="14"/>
  <c r="I140" i="14"/>
  <c r="K140" i="14"/>
  <c r="M140" i="14"/>
  <c r="O140" i="14"/>
  <c r="Q140" i="14"/>
  <c r="V140" i="14"/>
  <c r="G142" i="14"/>
  <c r="M142" i="14" s="1"/>
  <c r="I142" i="14"/>
  <c r="K142" i="14"/>
  <c r="O142" i="14"/>
  <c r="Q142" i="14"/>
  <c r="V142" i="14"/>
  <c r="G144" i="14"/>
  <c r="M144" i="14" s="1"/>
  <c r="I144" i="14"/>
  <c r="K144" i="14"/>
  <c r="O144" i="14"/>
  <c r="Q144" i="14"/>
  <c r="V144" i="14"/>
  <c r="G146" i="14"/>
  <c r="I146" i="14"/>
  <c r="K146" i="14"/>
  <c r="M146" i="14"/>
  <c r="O146" i="14"/>
  <c r="Q146" i="14"/>
  <c r="V146" i="14"/>
  <c r="G148" i="14"/>
  <c r="M148" i="14" s="1"/>
  <c r="I148" i="14"/>
  <c r="K148" i="14"/>
  <c r="O148" i="14"/>
  <c r="Q148" i="14"/>
  <c r="V148" i="14"/>
  <c r="G150" i="14"/>
  <c r="I150" i="14"/>
  <c r="K150" i="14"/>
  <c r="M150" i="14"/>
  <c r="O150" i="14"/>
  <c r="Q150" i="14"/>
  <c r="V150" i="14"/>
  <c r="G152" i="14"/>
  <c r="I152" i="14"/>
  <c r="K152" i="14"/>
  <c r="M152" i="14"/>
  <c r="O152" i="14"/>
  <c r="Q152" i="14"/>
  <c r="V152" i="14"/>
  <c r="G154" i="14"/>
  <c r="I154" i="14"/>
  <c r="K154" i="14"/>
  <c r="M154" i="14"/>
  <c r="O154" i="14"/>
  <c r="Q154" i="14"/>
  <c r="V154" i="14"/>
  <c r="G156" i="14"/>
  <c r="M156" i="14" s="1"/>
  <c r="I156" i="14"/>
  <c r="K156" i="14"/>
  <c r="O156" i="14"/>
  <c r="Q156" i="14"/>
  <c r="V156" i="14"/>
  <c r="G158" i="14"/>
  <c r="M158" i="14" s="1"/>
  <c r="I158" i="14"/>
  <c r="K158" i="14"/>
  <c r="O158" i="14"/>
  <c r="Q158" i="14"/>
  <c r="V158" i="14"/>
  <c r="G160" i="14"/>
  <c r="I160" i="14"/>
  <c r="K160" i="14"/>
  <c r="M160" i="14"/>
  <c r="O160" i="14"/>
  <c r="Q160" i="14"/>
  <c r="V160" i="14"/>
  <c r="G162" i="14"/>
  <c r="I162" i="14"/>
  <c r="K162" i="14"/>
  <c r="M162" i="14"/>
  <c r="O162" i="14"/>
  <c r="Q162" i="14"/>
  <c r="V162" i="14"/>
  <c r="G164" i="14"/>
  <c r="I164" i="14"/>
  <c r="K164" i="14"/>
  <c r="M164" i="14"/>
  <c r="O164" i="14"/>
  <c r="Q164" i="14"/>
  <c r="V164" i="14"/>
  <c r="G166" i="14"/>
  <c r="M166" i="14" s="1"/>
  <c r="I166" i="14"/>
  <c r="K166" i="14"/>
  <c r="O166" i="14"/>
  <c r="Q166" i="14"/>
  <c r="V166" i="14"/>
  <c r="G168" i="14"/>
  <c r="M168" i="14" s="1"/>
  <c r="I168" i="14"/>
  <c r="K168" i="14"/>
  <c r="O168" i="14"/>
  <c r="Q168" i="14"/>
  <c r="V168" i="14"/>
  <c r="G170" i="14"/>
  <c r="I170" i="14"/>
  <c r="K170" i="14"/>
  <c r="M170" i="14"/>
  <c r="O170" i="14"/>
  <c r="Q170" i="14"/>
  <c r="V170" i="14"/>
  <c r="G172" i="14"/>
  <c r="M172" i="14" s="1"/>
  <c r="I172" i="14"/>
  <c r="K172" i="14"/>
  <c r="O172" i="14"/>
  <c r="Q172" i="14"/>
  <c r="V172" i="14"/>
  <c r="G174" i="14"/>
  <c r="I174" i="14"/>
  <c r="K174" i="14"/>
  <c r="M174" i="14"/>
  <c r="O174" i="14"/>
  <c r="Q174" i="14"/>
  <c r="V174" i="14"/>
  <c r="G176" i="14"/>
  <c r="I176" i="14"/>
  <c r="K176" i="14"/>
  <c r="M176" i="14"/>
  <c r="O176" i="14"/>
  <c r="Q176" i="14"/>
  <c r="V176" i="14"/>
  <c r="G179" i="14"/>
  <c r="I179" i="14"/>
  <c r="K179" i="14"/>
  <c r="M179" i="14"/>
  <c r="O179" i="14"/>
  <c r="Q179" i="14"/>
  <c r="V179" i="14"/>
  <c r="G181" i="14"/>
  <c r="M181" i="14" s="1"/>
  <c r="I181" i="14"/>
  <c r="K181" i="14"/>
  <c r="O181" i="14"/>
  <c r="Q181" i="14"/>
  <c r="V181" i="14"/>
  <c r="G183" i="14"/>
  <c r="M183" i="14" s="1"/>
  <c r="I183" i="14"/>
  <c r="K183" i="14"/>
  <c r="O183" i="14"/>
  <c r="Q183" i="14"/>
  <c r="V183" i="14"/>
  <c r="G185" i="14"/>
  <c r="I185" i="14"/>
  <c r="K185" i="14"/>
  <c r="M185" i="14"/>
  <c r="O185" i="14"/>
  <c r="Q185" i="14"/>
  <c r="V185" i="14"/>
  <c r="G188" i="14"/>
  <c r="G187" i="14" s="1"/>
  <c r="I188" i="14"/>
  <c r="I187" i="14" s="1"/>
  <c r="K188" i="14"/>
  <c r="K187" i="14" s="1"/>
  <c r="M188" i="14"/>
  <c r="O188" i="14"/>
  <c r="O187" i="14" s="1"/>
  <c r="Q188" i="14"/>
  <c r="V188" i="14"/>
  <c r="G191" i="14"/>
  <c r="M191" i="14" s="1"/>
  <c r="I191" i="14"/>
  <c r="K191" i="14"/>
  <c r="O191" i="14"/>
  <c r="Q191" i="14"/>
  <c r="Q187" i="14" s="1"/>
  <c r="V191" i="14"/>
  <c r="V187" i="14" s="1"/>
  <c r="G194" i="14"/>
  <c r="M194" i="14" s="1"/>
  <c r="I194" i="14"/>
  <c r="K194" i="14"/>
  <c r="O194" i="14"/>
  <c r="Q194" i="14"/>
  <c r="V194" i="14"/>
  <c r="G197" i="14"/>
  <c r="I197" i="14"/>
  <c r="K197" i="14"/>
  <c r="M197" i="14"/>
  <c r="O197" i="14"/>
  <c r="Q197" i="14"/>
  <c r="V197" i="14"/>
  <c r="G200" i="14"/>
  <c r="M200" i="14" s="1"/>
  <c r="I200" i="14"/>
  <c r="K200" i="14"/>
  <c r="O200" i="14"/>
  <c r="Q200" i="14"/>
  <c r="V200" i="14"/>
  <c r="G203" i="14"/>
  <c r="I203" i="14"/>
  <c r="K203" i="14"/>
  <c r="M203" i="14"/>
  <c r="O203" i="14"/>
  <c r="Q203" i="14"/>
  <c r="V203" i="14"/>
  <c r="G206" i="14"/>
  <c r="I206" i="14"/>
  <c r="K206" i="14"/>
  <c r="M206" i="14"/>
  <c r="O206" i="14"/>
  <c r="Q206" i="14"/>
  <c r="V206" i="14"/>
  <c r="G209" i="14"/>
  <c r="I209" i="14"/>
  <c r="K209" i="14"/>
  <c r="M209" i="14"/>
  <c r="O209" i="14"/>
  <c r="Q209" i="14"/>
  <c r="V209" i="14"/>
  <c r="G212" i="14"/>
  <c r="M212" i="14" s="1"/>
  <c r="I212" i="14"/>
  <c r="K212" i="14"/>
  <c r="O212" i="14"/>
  <c r="Q212" i="14"/>
  <c r="V212" i="14"/>
  <c r="I215" i="14"/>
  <c r="G216" i="14"/>
  <c r="I216" i="14"/>
  <c r="K216" i="14"/>
  <c r="K215" i="14" s="1"/>
  <c r="M216" i="14"/>
  <c r="O216" i="14"/>
  <c r="O215" i="14" s="1"/>
  <c r="Q216" i="14"/>
  <c r="Q215" i="14" s="1"/>
  <c r="V216" i="14"/>
  <c r="V215" i="14" s="1"/>
  <c r="G219" i="14"/>
  <c r="I219" i="14"/>
  <c r="K219" i="14"/>
  <c r="M219" i="14"/>
  <c r="O219" i="14"/>
  <c r="Q219" i="14"/>
  <c r="V219" i="14"/>
  <c r="G222" i="14"/>
  <c r="I222" i="14"/>
  <c r="K222" i="14"/>
  <c r="M222" i="14"/>
  <c r="O222" i="14"/>
  <c r="Q222" i="14"/>
  <c r="V222" i="14"/>
  <c r="G225" i="14"/>
  <c r="M225" i="14" s="1"/>
  <c r="I225" i="14"/>
  <c r="K225" i="14"/>
  <c r="O225" i="14"/>
  <c r="Q225" i="14"/>
  <c r="V225" i="14"/>
  <c r="G228" i="14"/>
  <c r="M228" i="14" s="1"/>
  <c r="I228" i="14"/>
  <c r="K228" i="14"/>
  <c r="O228" i="14"/>
  <c r="Q228" i="14"/>
  <c r="V228" i="14"/>
  <c r="G231" i="14"/>
  <c r="I231" i="14"/>
  <c r="K231" i="14"/>
  <c r="M231" i="14"/>
  <c r="O231" i="14"/>
  <c r="Q231" i="14"/>
  <c r="V231" i="14"/>
  <c r="G234" i="14"/>
  <c r="M234" i="14" s="1"/>
  <c r="I234" i="14"/>
  <c r="K234" i="14"/>
  <c r="O234" i="14"/>
  <c r="Q234" i="14"/>
  <c r="V234" i="14"/>
  <c r="Q236" i="14"/>
  <c r="G237" i="14"/>
  <c r="I237" i="14"/>
  <c r="K237" i="14"/>
  <c r="M237" i="14"/>
  <c r="O237" i="14"/>
  <c r="Q237" i="14"/>
  <c r="V237" i="14"/>
  <c r="V236" i="14" s="1"/>
  <c r="G240" i="14"/>
  <c r="G236" i="14" s="1"/>
  <c r="I240" i="14"/>
  <c r="I236" i="14" s="1"/>
  <c r="K240" i="14"/>
  <c r="K236" i="14" s="1"/>
  <c r="M240" i="14"/>
  <c r="O240" i="14"/>
  <c r="Q240" i="14"/>
  <c r="V240" i="14"/>
  <c r="G243" i="14"/>
  <c r="M243" i="14" s="1"/>
  <c r="I243" i="14"/>
  <c r="K243" i="14"/>
  <c r="O243" i="14"/>
  <c r="Q243" i="14"/>
  <c r="V243" i="14"/>
  <c r="G246" i="14"/>
  <c r="M246" i="14" s="1"/>
  <c r="I246" i="14"/>
  <c r="K246" i="14"/>
  <c r="O246" i="14"/>
  <c r="Q246" i="14"/>
  <c r="V246" i="14"/>
  <c r="G249" i="14"/>
  <c r="I249" i="14"/>
  <c r="K249" i="14"/>
  <c r="M249" i="14"/>
  <c r="O249" i="14"/>
  <c r="Q249" i="14"/>
  <c r="V249" i="14"/>
  <c r="G252" i="14"/>
  <c r="I252" i="14"/>
  <c r="K252" i="14"/>
  <c r="M252" i="14"/>
  <c r="O252" i="14"/>
  <c r="Q252" i="14"/>
  <c r="V252" i="14"/>
  <c r="G255" i="14"/>
  <c r="I255" i="14"/>
  <c r="K255" i="14"/>
  <c r="M255" i="14"/>
  <c r="O255" i="14"/>
  <c r="O236" i="14" s="1"/>
  <c r="Q255" i="14"/>
  <c r="V255" i="14"/>
  <c r="G258" i="14"/>
  <c r="M258" i="14" s="1"/>
  <c r="I258" i="14"/>
  <c r="K258" i="14"/>
  <c r="O258" i="14"/>
  <c r="Q258" i="14"/>
  <c r="V258" i="14"/>
  <c r="G262" i="14"/>
  <c r="I262" i="14"/>
  <c r="K262" i="14"/>
  <c r="M262" i="14"/>
  <c r="O262" i="14"/>
  <c r="O261" i="14" s="1"/>
  <c r="Q262" i="14"/>
  <c r="Q261" i="14" s="1"/>
  <c r="V262" i="14"/>
  <c r="V261" i="14" s="1"/>
  <c r="G264" i="14"/>
  <c r="G261" i="14" s="1"/>
  <c r="I264" i="14"/>
  <c r="K264" i="14"/>
  <c r="O264" i="14"/>
  <c r="Q264" i="14"/>
  <c r="V264" i="14"/>
  <c r="G266" i="14"/>
  <c r="I266" i="14"/>
  <c r="K266" i="14"/>
  <c r="M266" i="14"/>
  <c r="O266" i="14"/>
  <c r="Q266" i="14"/>
  <c r="V266" i="14"/>
  <c r="G268" i="14"/>
  <c r="I268" i="14"/>
  <c r="K268" i="14"/>
  <c r="M268" i="14"/>
  <c r="O268" i="14"/>
  <c r="Q268" i="14"/>
  <c r="V268" i="14"/>
  <c r="G270" i="14"/>
  <c r="I270" i="14"/>
  <c r="K270" i="14"/>
  <c r="M270" i="14"/>
  <c r="O270" i="14"/>
  <c r="Q270" i="14"/>
  <c r="V270" i="14"/>
  <c r="G272" i="14"/>
  <c r="M272" i="14" s="1"/>
  <c r="I272" i="14"/>
  <c r="K272" i="14"/>
  <c r="O272" i="14"/>
  <c r="Q272" i="14"/>
  <c r="V272" i="14"/>
  <c r="G274" i="14"/>
  <c r="M274" i="14" s="1"/>
  <c r="I274" i="14"/>
  <c r="I261" i="14" s="1"/>
  <c r="K274" i="14"/>
  <c r="O274" i="14"/>
  <c r="Q274" i="14"/>
  <c r="V274" i="14"/>
  <c r="G276" i="14"/>
  <c r="I276" i="14"/>
  <c r="K276" i="14"/>
  <c r="M276" i="14"/>
  <c r="O276" i="14"/>
  <c r="Q276" i="14"/>
  <c r="V276" i="14"/>
  <c r="G278" i="14"/>
  <c r="I278" i="14"/>
  <c r="K278" i="14"/>
  <c r="M278" i="14"/>
  <c r="O278" i="14"/>
  <c r="Q278" i="14"/>
  <c r="V278" i="14"/>
  <c r="G281" i="14"/>
  <c r="I281" i="14"/>
  <c r="K281" i="14"/>
  <c r="M281" i="14"/>
  <c r="O281" i="14"/>
  <c r="Q281" i="14"/>
  <c r="V281" i="14"/>
  <c r="G284" i="14"/>
  <c r="M284" i="14" s="1"/>
  <c r="I284" i="14"/>
  <c r="K284" i="14"/>
  <c r="O284" i="14"/>
  <c r="Q284" i="14"/>
  <c r="V284" i="14"/>
  <c r="G287" i="14"/>
  <c r="M287" i="14" s="1"/>
  <c r="I287" i="14"/>
  <c r="K287" i="14"/>
  <c r="K261" i="14" s="1"/>
  <c r="O287" i="14"/>
  <c r="Q287" i="14"/>
  <c r="V287" i="14"/>
  <c r="G290" i="14"/>
  <c r="I290" i="14"/>
  <c r="K290" i="14"/>
  <c r="M290" i="14"/>
  <c r="O290" i="14"/>
  <c r="Q290" i="14"/>
  <c r="V290" i="14"/>
  <c r="G293" i="14"/>
  <c r="M293" i="14" s="1"/>
  <c r="I293" i="14"/>
  <c r="K293" i="14"/>
  <c r="O293" i="14"/>
  <c r="Q293" i="14"/>
  <c r="V293" i="14"/>
  <c r="G296" i="14"/>
  <c r="I296" i="14"/>
  <c r="K296" i="14"/>
  <c r="M296" i="14"/>
  <c r="O296" i="14"/>
  <c r="Q296" i="14"/>
  <c r="V296" i="14"/>
  <c r="V295" i="14" s="1"/>
  <c r="G309" i="14"/>
  <c r="G295" i="14" s="1"/>
  <c r="I309" i="14"/>
  <c r="I295" i="14" s="1"/>
  <c r="K309" i="14"/>
  <c r="K295" i="14" s="1"/>
  <c r="M309" i="14"/>
  <c r="O309" i="14"/>
  <c r="Q309" i="14"/>
  <c r="V309" i="14"/>
  <c r="G322" i="14"/>
  <c r="M322" i="14" s="1"/>
  <c r="I322" i="14"/>
  <c r="K322" i="14"/>
  <c r="O322" i="14"/>
  <c r="Q322" i="14"/>
  <c r="V322" i="14"/>
  <c r="G325" i="14"/>
  <c r="M325" i="14" s="1"/>
  <c r="I325" i="14"/>
  <c r="K325" i="14"/>
  <c r="O325" i="14"/>
  <c r="Q325" i="14"/>
  <c r="V325" i="14"/>
  <c r="G328" i="14"/>
  <c r="I328" i="14"/>
  <c r="K328" i="14"/>
  <c r="M328" i="14"/>
  <c r="O328" i="14"/>
  <c r="Q328" i="14"/>
  <c r="V328" i="14"/>
  <c r="G331" i="14"/>
  <c r="I331" i="14"/>
  <c r="K331" i="14"/>
  <c r="M331" i="14"/>
  <c r="O331" i="14"/>
  <c r="Q331" i="14"/>
  <c r="V331" i="14"/>
  <c r="G334" i="14"/>
  <c r="I334" i="14"/>
  <c r="K334" i="14"/>
  <c r="M334" i="14"/>
  <c r="O334" i="14"/>
  <c r="O295" i="14" s="1"/>
  <c r="Q334" i="14"/>
  <c r="V334" i="14"/>
  <c r="G337" i="14"/>
  <c r="M337" i="14" s="1"/>
  <c r="I337" i="14"/>
  <c r="K337" i="14"/>
  <c r="O337" i="14"/>
  <c r="Q337" i="14"/>
  <c r="V337" i="14"/>
  <c r="G340" i="14"/>
  <c r="M340" i="14" s="1"/>
  <c r="I340" i="14"/>
  <c r="K340" i="14"/>
  <c r="O340" i="14"/>
  <c r="Q340" i="14"/>
  <c r="V340" i="14"/>
  <c r="G343" i="14"/>
  <c r="I343" i="14"/>
  <c r="K343" i="14"/>
  <c r="M343" i="14"/>
  <c r="O343" i="14"/>
  <c r="Q343" i="14"/>
  <c r="V343" i="14"/>
  <c r="G346" i="14"/>
  <c r="M346" i="14" s="1"/>
  <c r="I346" i="14"/>
  <c r="K346" i="14"/>
  <c r="O346" i="14"/>
  <c r="Q346" i="14"/>
  <c r="V346" i="14"/>
  <c r="G349" i="14"/>
  <c r="I349" i="14"/>
  <c r="K349" i="14"/>
  <c r="M349" i="14"/>
  <c r="O349" i="14"/>
  <c r="Q349" i="14"/>
  <c r="Q295" i="14" s="1"/>
  <c r="V349" i="14"/>
  <c r="G352" i="14"/>
  <c r="I352" i="14"/>
  <c r="K352" i="14"/>
  <c r="M352" i="14"/>
  <c r="O352" i="14"/>
  <c r="Q352" i="14"/>
  <c r="V352" i="14"/>
  <c r="G355" i="14"/>
  <c r="I355" i="14"/>
  <c r="K355" i="14"/>
  <c r="M355" i="14"/>
  <c r="O355" i="14"/>
  <c r="Q355" i="14"/>
  <c r="V355" i="14"/>
  <c r="G358" i="14"/>
  <c r="M358" i="14" s="1"/>
  <c r="I358" i="14"/>
  <c r="K358" i="14"/>
  <c r="O358" i="14"/>
  <c r="Q358" i="14"/>
  <c r="V358" i="14"/>
  <c r="G361" i="14"/>
  <c r="M361" i="14" s="1"/>
  <c r="I361" i="14"/>
  <c r="K361" i="14"/>
  <c r="O361" i="14"/>
  <c r="Q361" i="14"/>
  <c r="V361" i="14"/>
  <c r="G363" i="14"/>
  <c r="I363" i="14"/>
  <c r="K363" i="14"/>
  <c r="M363" i="14"/>
  <c r="O363" i="14"/>
  <c r="Q363" i="14"/>
  <c r="V363" i="14"/>
  <c r="G366" i="14"/>
  <c r="I366" i="14"/>
  <c r="K366" i="14"/>
  <c r="M366" i="14"/>
  <c r="O366" i="14"/>
  <c r="Q366" i="14"/>
  <c r="V366" i="14"/>
  <c r="G369" i="14"/>
  <c r="I369" i="14"/>
  <c r="K369" i="14"/>
  <c r="M369" i="14"/>
  <c r="O369" i="14"/>
  <c r="Q369" i="14"/>
  <c r="V369" i="14"/>
  <c r="G372" i="14"/>
  <c r="M372" i="14" s="1"/>
  <c r="I372" i="14"/>
  <c r="K372" i="14"/>
  <c r="O372" i="14"/>
  <c r="Q372" i="14"/>
  <c r="V372" i="14"/>
  <c r="G376" i="14"/>
  <c r="I376" i="14"/>
  <c r="K376" i="14"/>
  <c r="M376" i="14"/>
  <c r="O376" i="14"/>
  <c r="O375" i="14" s="1"/>
  <c r="Q376" i="14"/>
  <c r="Q375" i="14" s="1"/>
  <c r="V376" i="14"/>
  <c r="V375" i="14" s="1"/>
  <c r="G378" i="14"/>
  <c r="M378" i="14" s="1"/>
  <c r="I378" i="14"/>
  <c r="K378" i="14"/>
  <c r="O378" i="14"/>
  <c r="Q378" i="14"/>
  <c r="V378" i="14"/>
  <c r="G380" i="14"/>
  <c r="I380" i="14"/>
  <c r="K380" i="14"/>
  <c r="M380" i="14"/>
  <c r="O380" i="14"/>
  <c r="Q380" i="14"/>
  <c r="V380" i="14"/>
  <c r="G382" i="14"/>
  <c r="I382" i="14"/>
  <c r="K382" i="14"/>
  <c r="M382" i="14"/>
  <c r="O382" i="14"/>
  <c r="Q382" i="14"/>
  <c r="V382" i="14"/>
  <c r="G384" i="14"/>
  <c r="I384" i="14"/>
  <c r="K384" i="14"/>
  <c r="M384" i="14"/>
  <c r="O384" i="14"/>
  <c r="Q384" i="14"/>
  <c r="V384" i="14"/>
  <c r="G386" i="14"/>
  <c r="M386" i="14" s="1"/>
  <c r="I386" i="14"/>
  <c r="K386" i="14"/>
  <c r="O386" i="14"/>
  <c r="Q386" i="14"/>
  <c r="V386" i="14"/>
  <c r="G388" i="14"/>
  <c r="M388" i="14" s="1"/>
  <c r="I388" i="14"/>
  <c r="I375" i="14" s="1"/>
  <c r="K388" i="14"/>
  <c r="O388" i="14"/>
  <c r="Q388" i="14"/>
  <c r="V388" i="14"/>
  <c r="G390" i="14"/>
  <c r="I390" i="14"/>
  <c r="K390" i="14"/>
  <c r="M390" i="14"/>
  <c r="O390" i="14"/>
  <c r="Q390" i="14"/>
  <c r="V390" i="14"/>
  <c r="G392" i="14"/>
  <c r="I392" i="14"/>
  <c r="K392" i="14"/>
  <c r="M392" i="14"/>
  <c r="O392" i="14"/>
  <c r="Q392" i="14"/>
  <c r="V392" i="14"/>
  <c r="G394" i="14"/>
  <c r="I394" i="14"/>
  <c r="K394" i="14"/>
  <c r="M394" i="14"/>
  <c r="O394" i="14"/>
  <c r="Q394" i="14"/>
  <c r="V394" i="14"/>
  <c r="G396" i="14"/>
  <c r="M396" i="14" s="1"/>
  <c r="I396" i="14"/>
  <c r="K396" i="14"/>
  <c r="O396" i="14"/>
  <c r="Q396" i="14"/>
  <c r="V396" i="14"/>
  <c r="G398" i="14"/>
  <c r="M398" i="14" s="1"/>
  <c r="I398" i="14"/>
  <c r="K398" i="14"/>
  <c r="K375" i="14" s="1"/>
  <c r="O398" i="14"/>
  <c r="Q398" i="14"/>
  <c r="V398" i="14"/>
  <c r="G400" i="14"/>
  <c r="I400" i="14"/>
  <c r="K400" i="14"/>
  <c r="M400" i="14"/>
  <c r="O400" i="14"/>
  <c r="Q400" i="14"/>
  <c r="V400" i="14"/>
  <c r="G402" i="14"/>
  <c r="M402" i="14" s="1"/>
  <c r="I402" i="14"/>
  <c r="K402" i="14"/>
  <c r="O402" i="14"/>
  <c r="Q402" i="14"/>
  <c r="V402" i="14"/>
  <c r="AE405" i="14"/>
  <c r="G200" i="13"/>
  <c r="BA166" i="13"/>
  <c r="BA154" i="13"/>
  <c r="BA24" i="13"/>
  <c r="K8" i="13"/>
  <c r="O8" i="13"/>
  <c r="Q8" i="13"/>
  <c r="V8" i="13"/>
  <c r="G9" i="13"/>
  <c r="AF200" i="13" s="1"/>
  <c r="I9" i="13"/>
  <c r="I8" i="13" s="1"/>
  <c r="K9" i="13"/>
  <c r="O9" i="13"/>
  <c r="Q9" i="13"/>
  <c r="V9" i="13"/>
  <c r="G15" i="13"/>
  <c r="I15" i="13"/>
  <c r="K15" i="13"/>
  <c r="M15" i="13"/>
  <c r="O15" i="13"/>
  <c r="Q15" i="13"/>
  <c r="V15" i="13"/>
  <c r="G16" i="13"/>
  <c r="I16" i="13"/>
  <c r="K16" i="13"/>
  <c r="M16" i="13"/>
  <c r="O16" i="13"/>
  <c r="Q16" i="13"/>
  <c r="V16" i="13"/>
  <c r="O22" i="13"/>
  <c r="G23" i="13"/>
  <c r="I23" i="13"/>
  <c r="K23" i="13"/>
  <c r="M23" i="13"/>
  <c r="O23" i="13"/>
  <c r="Q23" i="13"/>
  <c r="Q22" i="13" s="1"/>
  <c r="V23" i="13"/>
  <c r="V22" i="13" s="1"/>
  <c r="G30" i="13"/>
  <c r="M30" i="13" s="1"/>
  <c r="M22" i="13" s="1"/>
  <c r="I30" i="13"/>
  <c r="I22" i="13" s="1"/>
  <c r="K30" i="13"/>
  <c r="K22" i="13" s="1"/>
  <c r="O30" i="13"/>
  <c r="Q30" i="13"/>
  <c r="V30" i="13"/>
  <c r="V35" i="13"/>
  <c r="G36" i="13"/>
  <c r="M36" i="13" s="1"/>
  <c r="M35" i="13" s="1"/>
  <c r="I36" i="13"/>
  <c r="K36" i="13"/>
  <c r="O36" i="13"/>
  <c r="Q36" i="13"/>
  <c r="V36" i="13"/>
  <c r="G44" i="13"/>
  <c r="I44" i="13"/>
  <c r="I35" i="13" s="1"/>
  <c r="K44" i="13"/>
  <c r="K35" i="13" s="1"/>
  <c r="M44" i="13"/>
  <c r="O44" i="13"/>
  <c r="O35" i="13" s="1"/>
  <c r="Q44" i="13"/>
  <c r="Q35" i="13" s="1"/>
  <c r="V44" i="13"/>
  <c r="O52" i="13"/>
  <c r="Q52" i="13"/>
  <c r="V52" i="13"/>
  <c r="G53" i="13"/>
  <c r="G52" i="13" s="1"/>
  <c r="I53" i="13"/>
  <c r="I52" i="13" s="1"/>
  <c r="K53" i="13"/>
  <c r="K52" i="13" s="1"/>
  <c r="M53" i="13"/>
  <c r="M52" i="13" s="1"/>
  <c r="O53" i="13"/>
  <c r="Q53" i="13"/>
  <c r="V53" i="13"/>
  <c r="G59" i="13"/>
  <c r="G58" i="13" s="1"/>
  <c r="I59" i="13"/>
  <c r="I58" i="13" s="1"/>
  <c r="K59" i="13"/>
  <c r="O59" i="13"/>
  <c r="Q59" i="13"/>
  <c r="V59" i="13"/>
  <c r="G64" i="13"/>
  <c r="I64" i="13"/>
  <c r="K64" i="13"/>
  <c r="K58" i="13" s="1"/>
  <c r="M64" i="13"/>
  <c r="O64" i="13"/>
  <c r="O58" i="13" s="1"/>
  <c r="Q64" i="13"/>
  <c r="Q58" i="13" s="1"/>
  <c r="V64" i="13"/>
  <c r="V58" i="13" s="1"/>
  <c r="G69" i="13"/>
  <c r="I69" i="13"/>
  <c r="K69" i="13"/>
  <c r="M69" i="13"/>
  <c r="O69" i="13"/>
  <c r="Q69" i="13"/>
  <c r="V69" i="13"/>
  <c r="G74" i="13"/>
  <c r="I74" i="13"/>
  <c r="K74" i="13"/>
  <c r="M74" i="13"/>
  <c r="O74" i="13"/>
  <c r="Q74" i="13"/>
  <c r="V74" i="13"/>
  <c r="G80" i="13"/>
  <c r="I80" i="13"/>
  <c r="K80" i="13"/>
  <c r="M80" i="13"/>
  <c r="O80" i="13"/>
  <c r="Q80" i="13"/>
  <c r="V80" i="13"/>
  <c r="G82" i="13"/>
  <c r="M82" i="13" s="1"/>
  <c r="I82" i="13"/>
  <c r="K82" i="13"/>
  <c r="O82" i="13"/>
  <c r="Q82" i="13"/>
  <c r="V82" i="13"/>
  <c r="G84" i="13"/>
  <c r="I84" i="13"/>
  <c r="K84" i="13"/>
  <c r="M84" i="13"/>
  <c r="O84" i="13"/>
  <c r="Q84" i="13"/>
  <c r="V84" i="13"/>
  <c r="G86" i="13"/>
  <c r="G87" i="13"/>
  <c r="I87" i="13"/>
  <c r="I86" i="13" s="1"/>
  <c r="K87" i="13"/>
  <c r="K86" i="13" s="1"/>
  <c r="M87" i="13"/>
  <c r="O87" i="13"/>
  <c r="O86" i="13" s="1"/>
  <c r="Q87" i="13"/>
  <c r="Q86" i="13" s="1"/>
  <c r="V87" i="13"/>
  <c r="G93" i="13"/>
  <c r="I93" i="13"/>
  <c r="K93" i="13"/>
  <c r="M93" i="13"/>
  <c r="O93" i="13"/>
  <c r="Q93" i="13"/>
  <c r="V93" i="13"/>
  <c r="V86" i="13" s="1"/>
  <c r="G98" i="13"/>
  <c r="I98" i="13"/>
  <c r="K98" i="13"/>
  <c r="M98" i="13"/>
  <c r="O98" i="13"/>
  <c r="Q98" i="13"/>
  <c r="V98" i="13"/>
  <c r="G103" i="13"/>
  <c r="I103" i="13"/>
  <c r="K103" i="13"/>
  <c r="M103" i="13"/>
  <c r="O103" i="13"/>
  <c r="Q103" i="13"/>
  <c r="V103" i="13"/>
  <c r="G108" i="13"/>
  <c r="M108" i="13" s="1"/>
  <c r="I108" i="13"/>
  <c r="K108" i="13"/>
  <c r="O108" i="13"/>
  <c r="Q108" i="13"/>
  <c r="V108" i="13"/>
  <c r="G110" i="13"/>
  <c r="I110" i="13"/>
  <c r="K110" i="13"/>
  <c r="M110" i="13"/>
  <c r="O110" i="13"/>
  <c r="Q110" i="13"/>
  <c r="V110" i="13"/>
  <c r="G111" i="13"/>
  <c r="I111" i="13"/>
  <c r="K111" i="13"/>
  <c r="M111" i="13"/>
  <c r="O111" i="13"/>
  <c r="Q111" i="13"/>
  <c r="V111" i="13"/>
  <c r="O117" i="13"/>
  <c r="G118" i="13"/>
  <c r="I118" i="13"/>
  <c r="K118" i="13"/>
  <c r="M118" i="13"/>
  <c r="O118" i="13"/>
  <c r="Q118" i="13"/>
  <c r="Q117" i="13" s="1"/>
  <c r="V118" i="13"/>
  <c r="V117" i="13" s="1"/>
  <c r="G125" i="13"/>
  <c r="M125" i="13" s="1"/>
  <c r="I125" i="13"/>
  <c r="I117" i="13" s="1"/>
  <c r="K125" i="13"/>
  <c r="K117" i="13" s="1"/>
  <c r="O125" i="13"/>
  <c r="Q125" i="13"/>
  <c r="V125" i="13"/>
  <c r="G132" i="13"/>
  <c r="I132" i="13"/>
  <c r="K132" i="13"/>
  <c r="M132" i="13"/>
  <c r="O132" i="13"/>
  <c r="Q132" i="13"/>
  <c r="V132" i="13"/>
  <c r="G139" i="13"/>
  <c r="M139" i="13" s="1"/>
  <c r="I139" i="13"/>
  <c r="K139" i="13"/>
  <c r="O139" i="13"/>
  <c r="Q139" i="13"/>
  <c r="V139" i="13"/>
  <c r="O142" i="13"/>
  <c r="Q142" i="13"/>
  <c r="G143" i="13"/>
  <c r="I143" i="13"/>
  <c r="K143" i="13"/>
  <c r="M143" i="13"/>
  <c r="O143" i="13"/>
  <c r="Q143" i="13"/>
  <c r="V143" i="13"/>
  <c r="V142" i="13" s="1"/>
  <c r="G148" i="13"/>
  <c r="G142" i="13" s="1"/>
  <c r="I148" i="13"/>
  <c r="I142" i="13" s="1"/>
  <c r="K148" i="13"/>
  <c r="K142" i="13" s="1"/>
  <c r="M148" i="13"/>
  <c r="M142" i="13" s="1"/>
  <c r="O148" i="13"/>
  <c r="Q148" i="13"/>
  <c r="V148" i="13"/>
  <c r="G153" i="13"/>
  <c r="I153" i="13"/>
  <c r="K153" i="13"/>
  <c r="M153" i="13"/>
  <c r="O153" i="13"/>
  <c r="Q153" i="13"/>
  <c r="V153" i="13"/>
  <c r="G161" i="13"/>
  <c r="I161" i="13"/>
  <c r="G162" i="13"/>
  <c r="I162" i="13"/>
  <c r="K162" i="13"/>
  <c r="K161" i="13" s="1"/>
  <c r="M162" i="13"/>
  <c r="O162" i="13"/>
  <c r="O161" i="13" s="1"/>
  <c r="Q162" i="13"/>
  <c r="Q161" i="13" s="1"/>
  <c r="V162" i="13"/>
  <c r="V161" i="13" s="1"/>
  <c r="G172" i="13"/>
  <c r="I172" i="13"/>
  <c r="K172" i="13"/>
  <c r="M172" i="13"/>
  <c r="O172" i="13"/>
  <c r="Q172" i="13"/>
  <c r="V172" i="13"/>
  <c r="G178" i="13"/>
  <c r="I178" i="13"/>
  <c r="K178" i="13"/>
  <c r="M178" i="13"/>
  <c r="O178" i="13"/>
  <c r="Q178" i="13"/>
  <c r="V178" i="13"/>
  <c r="G183" i="13"/>
  <c r="I183" i="13"/>
  <c r="K183" i="13"/>
  <c r="M183" i="13"/>
  <c r="O183" i="13"/>
  <c r="Q183" i="13"/>
  <c r="V183" i="13"/>
  <c r="G189" i="13"/>
  <c r="M189" i="13" s="1"/>
  <c r="I189" i="13"/>
  <c r="K189" i="13"/>
  <c r="O189" i="13"/>
  <c r="Q189" i="13"/>
  <c r="V189" i="13"/>
  <c r="G194" i="13"/>
  <c r="I194" i="13"/>
  <c r="K194" i="13"/>
  <c r="M194" i="13"/>
  <c r="O194" i="13"/>
  <c r="Q194" i="13"/>
  <c r="V194" i="13"/>
  <c r="AE200" i="13"/>
  <c r="G31" i="12"/>
  <c r="BA28" i="12"/>
  <c r="BA25" i="12"/>
  <c r="BA22" i="12"/>
  <c r="BA16" i="12"/>
  <c r="BA13" i="12"/>
  <c r="BA10" i="12"/>
  <c r="O8" i="12"/>
  <c r="Q8" i="12"/>
  <c r="G9" i="12"/>
  <c r="I9" i="12"/>
  <c r="K9" i="12"/>
  <c r="M9" i="12"/>
  <c r="O9" i="12"/>
  <c r="Q9" i="12"/>
  <c r="V9" i="12"/>
  <c r="V8" i="12" s="1"/>
  <c r="G12" i="12"/>
  <c r="I12" i="12"/>
  <c r="I8" i="12" s="1"/>
  <c r="K12" i="12"/>
  <c r="K8" i="12" s="1"/>
  <c r="M12" i="12"/>
  <c r="O12" i="12"/>
  <c r="Q12" i="12"/>
  <c r="V12" i="12"/>
  <c r="G15" i="12"/>
  <c r="I15" i="12"/>
  <c r="K15" i="12"/>
  <c r="M15" i="12"/>
  <c r="O15" i="12"/>
  <c r="Q15" i="12"/>
  <c r="V15" i="12"/>
  <c r="G18" i="12"/>
  <c r="G8" i="12" s="1"/>
  <c r="I18" i="12"/>
  <c r="K18" i="12"/>
  <c r="O18" i="12"/>
  <c r="Q18" i="12"/>
  <c r="V18" i="12"/>
  <c r="G20" i="12"/>
  <c r="Q20" i="12"/>
  <c r="V20" i="12"/>
  <c r="G21" i="12"/>
  <c r="I21" i="12"/>
  <c r="K21" i="12"/>
  <c r="M21" i="12"/>
  <c r="O21" i="12"/>
  <c r="Q21" i="12"/>
  <c r="V21" i="12"/>
  <c r="G24" i="12"/>
  <c r="I24" i="12"/>
  <c r="I20" i="12" s="1"/>
  <c r="K24" i="12"/>
  <c r="K20" i="12" s="1"/>
  <c r="M24" i="12"/>
  <c r="M20" i="12" s="1"/>
  <c r="O24" i="12"/>
  <c r="O20" i="12" s="1"/>
  <c r="Q24" i="12"/>
  <c r="V24" i="12"/>
  <c r="G27" i="12"/>
  <c r="I27" i="12"/>
  <c r="K27" i="12"/>
  <c r="M27" i="12"/>
  <c r="O27" i="12"/>
  <c r="Q27" i="12"/>
  <c r="V27" i="12"/>
  <c r="AE31" i="12"/>
  <c r="AF31" i="12"/>
  <c r="I20" i="1"/>
  <c r="I19" i="1"/>
  <c r="I18" i="1"/>
  <c r="I17" i="1"/>
  <c r="I16" i="1"/>
  <c r="I107" i="1"/>
  <c r="J103" i="1" s="1"/>
  <c r="F51" i="1"/>
  <c r="G23" i="1" s="1"/>
  <c r="G51" i="1"/>
  <c r="G25" i="1" s="1"/>
  <c r="A25" i="1" s="1"/>
  <c r="A26" i="1" s="1"/>
  <c r="G26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H41" i="1"/>
  <c r="I41" i="1" s="1"/>
  <c r="H40" i="1"/>
  <c r="I40" i="1" s="1"/>
  <c r="H39" i="1"/>
  <c r="I39" i="1" s="1"/>
  <c r="I51" i="1" s="1"/>
  <c r="J28" i="1"/>
  <c r="J26" i="1"/>
  <c r="G38" i="1"/>
  <c r="F38" i="1"/>
  <c r="J23" i="1"/>
  <c r="J24" i="1"/>
  <c r="J25" i="1"/>
  <c r="J27" i="1"/>
  <c r="E24" i="1"/>
  <c r="E26" i="1"/>
  <c r="J106" i="1" l="1"/>
  <c r="J88" i="1"/>
  <c r="J69" i="1"/>
  <c r="J70" i="1"/>
  <c r="J81" i="1"/>
  <c r="J100" i="1"/>
  <c r="J82" i="1"/>
  <c r="J75" i="1"/>
  <c r="J93" i="1"/>
  <c r="J94" i="1"/>
  <c r="J99" i="1"/>
  <c r="J76" i="1"/>
  <c r="J87" i="1"/>
  <c r="J105" i="1"/>
  <c r="J89" i="1"/>
  <c r="J72" i="1"/>
  <c r="J78" i="1"/>
  <c r="J84" i="1"/>
  <c r="J90" i="1"/>
  <c r="J96" i="1"/>
  <c r="J102" i="1"/>
  <c r="J71" i="1"/>
  <c r="J77" i="1"/>
  <c r="J83" i="1"/>
  <c r="J101" i="1"/>
  <c r="J97" i="1"/>
  <c r="J74" i="1"/>
  <c r="J80" i="1"/>
  <c r="J86" i="1"/>
  <c r="J92" i="1"/>
  <c r="J98" i="1"/>
  <c r="J104" i="1"/>
  <c r="J95" i="1"/>
  <c r="J73" i="1"/>
  <c r="J79" i="1"/>
  <c r="J85" i="1"/>
  <c r="J91" i="1"/>
  <c r="A23" i="1"/>
  <c r="A24" i="1" s="1"/>
  <c r="G24" i="1" s="1"/>
  <c r="A27" i="1" s="1"/>
  <c r="A29" i="1" s="1"/>
  <c r="G29" i="1" s="1"/>
  <c r="G27" i="1" s="1"/>
  <c r="G28" i="1"/>
  <c r="M76" i="19"/>
  <c r="M115" i="19"/>
  <c r="G115" i="19"/>
  <c r="G8" i="19"/>
  <c r="G76" i="19"/>
  <c r="M9" i="19"/>
  <c r="M8" i="19" s="1"/>
  <c r="M32" i="18"/>
  <c r="M8" i="18"/>
  <c r="AF44" i="18"/>
  <c r="G32" i="18"/>
  <c r="M57" i="17"/>
  <c r="M31" i="17"/>
  <c r="M8" i="17"/>
  <c r="M46" i="17"/>
  <c r="AF86" i="17"/>
  <c r="G76" i="17"/>
  <c r="M20" i="16"/>
  <c r="M16" i="16"/>
  <c r="M15" i="16" s="1"/>
  <c r="M11" i="15"/>
  <c r="M29" i="15"/>
  <c r="AF68" i="15"/>
  <c r="G11" i="15"/>
  <c r="M236" i="14"/>
  <c r="M51" i="14"/>
  <c r="M102" i="14"/>
  <c r="M375" i="14"/>
  <c r="M215" i="14"/>
  <c r="M295" i="14"/>
  <c r="M125" i="14"/>
  <c r="M187" i="14"/>
  <c r="M31" i="14"/>
  <c r="M8" i="14"/>
  <c r="G375" i="14"/>
  <c r="AF405" i="14"/>
  <c r="G31" i="14"/>
  <c r="G8" i="14"/>
  <c r="G215" i="14"/>
  <c r="M264" i="14"/>
  <c r="M261" i="14" s="1"/>
  <c r="G91" i="14"/>
  <c r="M86" i="13"/>
  <c r="M117" i="13"/>
  <c r="M161" i="13"/>
  <c r="G117" i="13"/>
  <c r="G35" i="13"/>
  <c r="G8" i="13"/>
  <c r="M59" i="13"/>
  <c r="M58" i="13" s="1"/>
  <c r="M9" i="13"/>
  <c r="M8" i="13" s="1"/>
  <c r="G22" i="13"/>
  <c r="M18" i="12"/>
  <c r="M8" i="12" s="1"/>
  <c r="I21" i="1"/>
  <c r="J39" i="1"/>
  <c r="J51" i="1" s="1"/>
  <c r="J43" i="1"/>
  <c r="J47" i="1"/>
  <c r="J50" i="1"/>
  <c r="J41" i="1"/>
  <c r="J49" i="1"/>
  <c r="J45" i="1"/>
  <c r="J40" i="1"/>
  <c r="J48" i="1"/>
  <c r="J44" i="1"/>
  <c r="J46" i="1"/>
  <c r="H51" i="1"/>
  <c r="J10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801197E9-0672-44D3-981B-7F5F473862B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B43157E-8BE3-4B2D-A069-C995BA4ADBC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E7A78D0C-0701-4CE5-A31B-13056BA14A1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5F1F935-A02B-4BDE-8A69-1BE5DC39EC0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0991C9ED-CE51-46F4-8E1A-49F535832CF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A0C092D-40A5-49D4-A4FE-67F385C14DD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E3387229-A684-445D-877F-E1E7B6752DF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EA80EB9-31F2-4DA2-AC20-CDDD78A4C5D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2E06E8A8-EC44-4A46-A88B-6AACBDF18F4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11A4A4A-FC03-410B-9BF3-53DCF37AE51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D0610C44-F96C-46E5-B577-7DEBFD7E9BD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85F9E08-895A-4433-BB54-61486885127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F7638C0E-6645-46D9-8A95-35986FF79DB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D4798A8-96AE-44F6-8B84-E05F9A76F43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pepa</author>
  </authors>
  <commentList>
    <comment ref="S6" authorId="0" shapeId="0" xr:uid="{3EA40ACB-E2B5-43EF-A2B6-F42DFDB4B4E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FCE08FE-A660-4334-938C-08C79DA751B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<sst xmlns="http://schemas.openxmlformats.org/spreadsheetml/2006/main" count="4266" uniqueCount="933">
  <si>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</si>
  <si>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</si>
  <si>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</si>
  <si>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</si>
  <si>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</si>
  <si>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</si>
  <si>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</si>
  <si>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</si>
  <si>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</si>
  <si>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</si>
  <si>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</si>
  <si>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</si>
  <si>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</si>
  <si>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</si>
  <si>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</si>
  <si>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</si>
  <si>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</si>
  <si>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</si>
  <si>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</si>
  <si>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</si>
  <si>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</si>
  <si>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</si>
  <si>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</si>
  <si>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</si>
  <si>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</si>
  <si>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</si>
  <si>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</si>
  <si>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</si>
  <si>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</si>
  <si>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</si>
  <si>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</si>
  <si>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</si>
  <si>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</si>
  <si>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</si>
  <si>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</si>
  <si>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</si>
  <si>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</si>
  <si>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</si>
  <si>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</si>
  <si>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Soupis stavebních prací, dodávek a služeb</t>
  </si>
  <si>
    <t>Zadavatel</t>
  </si>
  <si>
    <t>NAVRKAL/N018</t>
  </si>
  <si>
    <t>REKONSTRUKCE KOTELNY MŠ a ZŠ IVANČICE, p.s.</t>
  </si>
  <si>
    <t>Stavba</t>
  </si>
  <si>
    <t>Ostatní a vedlejší náklady</t>
  </si>
  <si>
    <t>00</t>
  </si>
  <si>
    <t>VEDLEJŠÍ A OSTATNÍ NÁKLADY</t>
  </si>
  <si>
    <t>Stavební objekt</t>
  </si>
  <si>
    <t>SO 01</t>
  </si>
  <si>
    <t>D.1.1.</t>
  </si>
  <si>
    <t xml:space="preserve">ARCHITEKTONICKO - STAVEBNÍ ŘEŠENÍ </t>
  </si>
  <si>
    <t>D.4.1.1</t>
  </si>
  <si>
    <t>VYTÁPĚNÍ - kotelna</t>
  </si>
  <si>
    <t>D.4.1.2</t>
  </si>
  <si>
    <t>VYTÁPĚNÍ - hlavní budova - otopná soustava</t>
  </si>
  <si>
    <t>D.4.1.3</t>
  </si>
  <si>
    <t>VYTÁPĚNÍ - mateřská škola, tělocvična - otopná soustava</t>
  </si>
  <si>
    <t>D.4.1.4</t>
  </si>
  <si>
    <t>VYTÁPĚNÍ - byt  praktické výuky - otopná soustava, zdroj</t>
  </si>
  <si>
    <t>D.4.2</t>
  </si>
  <si>
    <t>PLYN</t>
  </si>
  <si>
    <t>D.4.3</t>
  </si>
  <si>
    <t>Měření a regulace</t>
  </si>
  <si>
    <t>Celkem za stavbu</t>
  </si>
  <si>
    <t>CZK</t>
  </si>
  <si>
    <t>#POPS</t>
  </si>
  <si>
    <t>Popis stavby: NAVRKAL/N018 - REKONSTRUKCE KOTELNY MŠ a ZŠ IVANČICE, p.s.</t>
  </si>
  <si>
    <t>#POPO</t>
  </si>
  <si>
    <t>Popis objektu: 00 - VEDLEJŠÍ A OSTATNÍ NÁKLADY</t>
  </si>
  <si>
    <t>#POPR</t>
  </si>
  <si>
    <t>Popis rozpočtu: 00 - VEDLEJŠÍ A OSTATNÍ NÁKLADY</t>
  </si>
  <si>
    <t>Popis objektu: SO 01 - REKONSTRUKCE KOTELNY MŠ a ZŠ IVANČICE, p.s.</t>
  </si>
  <si>
    <t xml:space="preserve">Popis rozpočtu: D.1.1. - ARCHITEKTONICKO - STAVEBNÍ ŘEŠENÍ </t>
  </si>
  <si>
    <t>Popis rozpočtu: D.4.1.1 - VYTÁPĚNÍ - kotelna</t>
  </si>
  <si>
    <t>Popis rozpočtu: D.4.1.2 - VYTÁPĚNÍ - hlavní budova - otopná soustava</t>
  </si>
  <si>
    <t>Popis rozpočtu: D.4.1.3 - VYTÁPĚNÍ - mateřská škola, tělocvična - otopná soustava</t>
  </si>
  <si>
    <t>Popis rozpočtu: D.4.1.4 - VYTÁPĚNÍ - byt  praktické výuky - otopná soustava, zdroj</t>
  </si>
  <si>
    <t>Popis rozpočtu: D.4.2 - PLYN</t>
  </si>
  <si>
    <t>Popis rozpočtu: D.4.3 - Měření a regulace</t>
  </si>
  <si>
    <t>Rekapitulace dílů</t>
  </si>
  <si>
    <t>Typ dílu</t>
  </si>
  <si>
    <t>3</t>
  </si>
  <si>
    <t>Svislé a kompletní konstrukce</t>
  </si>
  <si>
    <t>399</t>
  </si>
  <si>
    <t>Sádrokartonové kce</t>
  </si>
  <si>
    <t>61</t>
  </si>
  <si>
    <t>Úpravy povrchů vnitřní</t>
  </si>
  <si>
    <t>63</t>
  </si>
  <si>
    <t>Podlahy a podlahové konstrukce</t>
  </si>
  <si>
    <t>730_13</t>
  </si>
  <si>
    <t>Demontáže</t>
  </si>
  <si>
    <t>730_6</t>
  </si>
  <si>
    <t>Úprava a doplňování vody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</si>
  <si>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</si>
  <si>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</si>
  <si>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</si>
  <si>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</si>
  <si>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</si>
  <si>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</si>
  <si>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</si>
  <si>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</si>
  <si>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723</t>
  </si>
  <si>
    <t>Vnitřní plynovod</t>
  </si>
  <si>
    <t>723_28</t>
  </si>
  <si>
    <t>730_11</t>
  </si>
  <si>
    <t>Izolace a  nátěry</t>
  </si>
  <si>
    <t>730_12</t>
  </si>
  <si>
    <t>Ventily a pohony</t>
  </si>
  <si>
    <t>730_15</t>
  </si>
  <si>
    <t>Potrubí</t>
  </si>
  <si>
    <t>730_18</t>
  </si>
  <si>
    <t>730_21</t>
  </si>
  <si>
    <t>730_22</t>
  </si>
  <si>
    <t>Zdroj tepla</t>
  </si>
  <si>
    <t>730_23</t>
  </si>
  <si>
    <t>730_24</t>
  </si>
  <si>
    <t>Armatury</t>
  </si>
  <si>
    <t>730_25</t>
  </si>
  <si>
    <t>Otopná tělesa</t>
  </si>
  <si>
    <t>730_4</t>
  </si>
  <si>
    <t>kouřovod</t>
  </si>
  <si>
    <t>730_5</t>
  </si>
  <si>
    <t>komín</t>
  </si>
  <si>
    <t>730_7</t>
  </si>
  <si>
    <t>Čerpadla</t>
  </si>
  <si>
    <t>733</t>
  </si>
  <si>
    <t>Rozvod potrubí</t>
  </si>
  <si>
    <t>771</t>
  </si>
  <si>
    <t>Podlahy z dlaždic a obklady</t>
  </si>
  <si>
    <t>784</t>
  </si>
  <si>
    <t>Malby</t>
  </si>
  <si>
    <t>730_26</t>
  </si>
  <si>
    <t>730_3</t>
  </si>
  <si>
    <t>Strojovna</t>
  </si>
  <si>
    <t>M21_O</t>
  </si>
  <si>
    <t>Ostatní</t>
  </si>
  <si>
    <t>MR_1</t>
  </si>
  <si>
    <t>1- Periferie rozvaděč RM1</t>
  </si>
  <si>
    <t>MR_2</t>
  </si>
  <si>
    <t>2- Rozvaděč RM1</t>
  </si>
  <si>
    <t>MR_3</t>
  </si>
  <si>
    <t>3- Služby</t>
  </si>
  <si>
    <t>MR_4</t>
  </si>
  <si>
    <t>4- Montážní materiál</t>
  </si>
  <si>
    <t>MR_5</t>
  </si>
  <si>
    <t>5- Ostatní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</si>
  <si>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</si>
  <si>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</si>
  <si>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</si>
  <si>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</si>
  <si>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</si>
  <si>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</si>
  <si>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</si>
  <si>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</si>
  <si>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</si>
  <si>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</si>
  <si>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</si>
  <si>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</si>
  <si>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</si>
  <si>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</si>
  <si>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</si>
  <si>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</si>
  <si>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</si>
  <si>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</si>
  <si>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</si>
  <si>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</si>
  <si>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</si>
  <si>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</si>
  <si>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</si>
  <si>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</si>
  <si>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</si>
  <si>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</si>
  <si>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</si>
  <si>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</si>
  <si>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</si>
  <si>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</si>
  <si>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</si>
  <si>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</si>
  <si>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</si>
  <si>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</si>
  <si>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</si>
  <si>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</si>
  <si>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</si>
  <si>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 xml:space="preserve">sada  </t>
  </si>
  <si>
    <t>RTS 26/ I</t>
  </si>
  <si>
    <t>Indiv</t>
  </si>
  <si>
    <t>VRN</t>
  </si>
  <si>
    <t>Běžná</t>
  </si>
  <si>
    <t>POL99_8</t>
  </si>
  <si>
    <t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</si>
  <si>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</si>
  <si>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SPU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</si>
  <si>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</si>
  <si>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</si>
  <si>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</si>
  <si>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</si>
  <si>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</si>
  <si>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</si>
  <si>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VN_01</t>
  </si>
  <si>
    <t>Stavebně - technický průzkum</t>
  </si>
  <si>
    <t>Vlastní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</si>
  <si>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</si>
  <si>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</si>
  <si>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oplocení staveniště či na jeho osvětlení,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</si>
  <si>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</si>
  <si>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</si>
  <si>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</si>
  <si>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005261010R</t>
  </si>
  <si>
    <t>Pojištění dodavatele a pojištění díla</t>
  </si>
  <si>
    <t>Náklady spojené s povinným pojištěním dodavatele nebo stavebního díla či jeho části, v rozsahu obchodních podmínek.</t>
  </si>
  <si>
    <t>SUM</t>
  </si>
  <si>
    <t>END</t>
  </si>
  <si>
    <t>Položkový soupis prací a dodávek</t>
  </si>
  <si>
    <t>310239411RT1</t>
  </si>
  <si>
    <t>Zazdívka otvorů o ploše přes 1 m2 do 4 m2 ve zdivu nadzákladovém cihlami pálenými pro jakoukoliv maltu cementovou</t>
  </si>
  <si>
    <t>m3</t>
  </si>
  <si>
    <t>801-4</t>
  </si>
  <si>
    <t>Práce</t>
  </si>
  <si>
    <t>POL1_</t>
  </si>
  <si>
    <t>včetně pomocného pracovního lešení</t>
  </si>
  <si>
    <t>SPI</t>
  </si>
  <si>
    <t xml:space="preserve">č.v. 1 : </t>
  </si>
  <si>
    <t>VV</t>
  </si>
  <si>
    <t xml:space="preserve">otvor pro kanalizaci : </t>
  </si>
  <si>
    <t>0,95*2,0*1,15</t>
  </si>
  <si>
    <t>342266111RX8</t>
  </si>
  <si>
    <t>Předstěna sádrokartonová (obklad),  1x opláštěná, desky tl. 12,5 mm, včetně dodávky desky SDK protipožární tl. 12,5 mm, bez izolace</t>
  </si>
  <si>
    <t>m2</t>
  </si>
  <si>
    <t>Kalkul</t>
  </si>
  <si>
    <t>rošt stávající</t>
  </si>
  <si>
    <t xml:space="preserve">pozn.2 : </t>
  </si>
  <si>
    <t>9,5</t>
  </si>
  <si>
    <t>612473182R00</t>
  </si>
  <si>
    <t>Omítky vnitřní zdiva ze suchých směsí štukové, strojně</t>
  </si>
  <si>
    <t>801-1</t>
  </si>
  <si>
    <t>omítka vápenocementová, strojně nebo ručně nanášená v podlaží i ve schodišti na jakýkoliv druh podkladu, kompletní souvrství</t>
  </si>
  <si>
    <t>včetně postřiku a jádrové omítky.</t>
  </si>
  <si>
    <t>2,0*1,15*2</t>
  </si>
  <si>
    <t>612481211RT2</t>
  </si>
  <si>
    <t>Vyztužení povrchu vnitřních stěn sklotextilní síťovinou s dodávkou síťoviny a stěrkového tmelu</t>
  </si>
  <si>
    <t>632415110RT2</t>
  </si>
  <si>
    <t>Potěr ze suchých směsí cementový samonivelační vyrovnávací, tloušťky 10 mm, včetně penetrace</t>
  </si>
  <si>
    <t>s rozprostřením a uhlazením</t>
  </si>
  <si>
    <t xml:space="preserve">po demontáži technologie : </t>
  </si>
  <si>
    <t>6,0</t>
  </si>
  <si>
    <t xml:space="preserve">po demontáži bojlerů : </t>
  </si>
  <si>
    <t>3,0</t>
  </si>
  <si>
    <t>631421311R0X</t>
  </si>
  <si>
    <t>Oprava bet. ploch opravným betonem v 30-ti% plochy, vč. penetrace</t>
  </si>
  <si>
    <t>Včetně pomocného pracovního lešení o výšce podlahy do 1900 mm a pro zatížení do 1,5 kPa.</t>
  </si>
  <si>
    <t>941955001R00</t>
  </si>
  <si>
    <t>Lešení lehké pracovní pomocné pomocné, o výšce lešeňové podlahy do 1,2 m</t>
  </si>
  <si>
    <t>800-3</t>
  </si>
  <si>
    <t xml:space="preserve">plocha kotelny : </t>
  </si>
  <si>
    <t>76,0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</si>
  <si>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</si>
  <si>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</si>
  <si>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95_02</t>
  </si>
  <si>
    <t>Zakrývání stávajících prostor  podlah</t>
  </si>
  <si>
    <t>95_03</t>
  </si>
  <si>
    <t>Zakrývání stávajících prostor  folií</t>
  </si>
  <si>
    <t>76,0*2</t>
  </si>
  <si>
    <t>965212177R00</t>
  </si>
  <si>
    <t>D + M Mřížka větrací PVC 300/300</t>
  </si>
  <si>
    <t>kus</t>
  </si>
  <si>
    <t>Včetně montáže a dodávky tvarovek nebo armatur, bez zednických výpomocí.</t>
  </si>
  <si>
    <t xml:space="preserve">pozn.5 : </t>
  </si>
  <si>
    <t>1</t>
  </si>
  <si>
    <t>95-01</t>
  </si>
  <si>
    <t>Zednické výpomoci pro řemesla ( nezahrnuté v rozpočtech profesí a samostaných položkách  )</t>
  </si>
  <si>
    <t xml:space="preserve">hod   </t>
  </si>
  <si>
    <t>HZS</t>
  </si>
  <si>
    <t>POL10_</t>
  </si>
  <si>
    <t>95-02</t>
  </si>
  <si>
    <t>Práce malého rozsahu, nevyrozpočtovatelné detaily</t>
  </si>
  <si>
    <t>95-02m</t>
  </si>
  <si>
    <t>Práce malého rozsahu, nevyrozpočtovatelné detaily - materiál</t>
  </si>
  <si>
    <t>ks</t>
  </si>
  <si>
    <t>965081713R00</t>
  </si>
  <si>
    <t>Bourání podlah z keramických dlaždic, tloušťky do 10 mm, plochy přes 1 m2</t>
  </si>
  <si>
    <t>801-3</t>
  </si>
  <si>
    <t>bez podkladního lože, s jakoukoliv výplní spár</t>
  </si>
  <si>
    <t>95_13</t>
  </si>
  <si>
    <t>D + M bezpečnostních značení povrchů a kcí v kotelně</t>
  </si>
  <si>
    <t xml:space="preserve">pozn 13 : </t>
  </si>
  <si>
    <t>962036412RAA</t>
  </si>
  <si>
    <t>Demontáž SDK předstěny, 1x oplášť.12,5 mm, zachování stávajícího roštu</t>
  </si>
  <si>
    <t>965048150RAY</t>
  </si>
  <si>
    <t>Dočištění povrchu nosné kce podlah a střech po odstranění bouraných vrstev</t>
  </si>
  <si>
    <t>99-01</t>
  </si>
  <si>
    <t>Bourací práce nezměřitelné</t>
  </si>
  <si>
    <t>999281105R00</t>
  </si>
  <si>
    <t xml:space="preserve">Přesun hmot pro opravy a údržbu objektů pro opravy a údržbu dosavadních objektů včetně vnějších plášťů  výšky do 6 m,  </t>
  </si>
  <si>
    <t>t</t>
  </si>
  <si>
    <t>Přesun hmot</t>
  </si>
  <si>
    <t>POL7_</t>
  </si>
  <si>
    <t>oborů 801, 803, 811 a 812</t>
  </si>
  <si>
    <t xml:space="preserve">Hmotnosti z položek s pořadovými čísly: : </t>
  </si>
  <si>
    <t xml:space="preserve">1,2,3,4,5,6,7,8,17, : </t>
  </si>
  <si>
    <t>Součet: : 4,34017</t>
  </si>
  <si>
    <t>771101210RT2</t>
  </si>
  <si>
    <t>Příprava podkladu pod dlažby penetrace podkladu pod dlažby</t>
  </si>
  <si>
    <t>800-771</t>
  </si>
  <si>
    <t>771575107RTX</t>
  </si>
  <si>
    <t>Montáž podlah z dlaždic hladkých keramických, do tmele, rozměr dle stávajících, (flex.lepidlo),  (spár.hmota)</t>
  </si>
  <si>
    <t>59764202RD</t>
  </si>
  <si>
    <t>Dlažba - dle výběru stávajících</t>
  </si>
  <si>
    <t>Specifikace</t>
  </si>
  <si>
    <t>POL3_</t>
  </si>
  <si>
    <t>6,0*1,15</t>
  </si>
  <si>
    <t>3,0*1,15</t>
  </si>
  <si>
    <t>998771201R00</t>
  </si>
  <si>
    <t>Přesun hmot pro podlahy z dlaždic v objektech výšky do 6 m</t>
  </si>
  <si>
    <t>50 m vodorovně</t>
  </si>
  <si>
    <t>784450020RA0</t>
  </si>
  <si>
    <t>Malby z malířských směsí disperzní, penetrace jednonásobná, malba dvojnásobná, bílá</t>
  </si>
  <si>
    <t>AP-PSV</t>
  </si>
  <si>
    <t>Agregovaná položka</t>
  </si>
  <si>
    <t>POL2_</t>
  </si>
  <si>
    <t>784450025RA0</t>
  </si>
  <si>
    <t>Malby z malířských směsí disperzní na SDK, penetrace jednonásobná, malba dvojnásobná, bílá</t>
  </si>
  <si>
    <t>784950030RAA</t>
  </si>
  <si>
    <t>Oprava maleb z malířských směsí</t>
  </si>
  <si>
    <t>Oškrabání, jednonásobné mydlení, částečné vyhlazení malířskou masou jednonásobné, malba dvojnásobná, bez pačokování, jednobarevná s bílým stropem.</t>
  </si>
  <si>
    <t xml:space="preserve">strop kotelny : </t>
  </si>
  <si>
    <t xml:space="preserve">stěny kotelny : </t>
  </si>
  <si>
    <t>180,0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</si>
  <si>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</si>
  <si>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</si>
  <si>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</si>
  <si>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Přesun suti</t>
  </si>
  <si>
    <t>POL8_</t>
  </si>
  <si>
    <t>bez naložení, s vyložením a hrubým urovnáním</t>
  </si>
  <si>
    <t>Včetně:</t>
  </si>
  <si>
    <t>- při vodorovné dopravě po suchu : přepravy za ztížených provozních podmínek,</t>
  </si>
  <si>
    <t>- při vodorovné dopravě po vodě : vyložení na hromady na suchu nebo na přeložení na dopravní prostředek na suchu do 15 m vodorovně a současně do 4 m svisle,</t>
  </si>
  <si>
    <t>- při nakládání nebo překládání : dopravy do 15 m vodorovně a současně do 4 m svisle.</t>
  </si>
  <si>
    <t xml:space="preserve">Demontážní hmotnosti z položek s pořadovými čísly: : </t>
  </si>
  <si>
    <t xml:space="preserve">15,17, : </t>
  </si>
  <si>
    <t>Součet: : 0,23618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</si>
  <si>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</si>
  <si>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</si>
  <si>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</si>
  <si>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</si>
  <si>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</si>
  <si>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Součet: : 4,48751</t>
  </si>
  <si>
    <t>979082111R00</t>
  </si>
  <si>
    <t>Vnitrostaveništní doprava suti a vybouraných hmot do 10 m</t>
  </si>
  <si>
    <t>Včetně případného složení na staveništní deponii.</t>
  </si>
  <si>
    <t>979082121R00</t>
  </si>
  <si>
    <t>Vnitrostaveništní doprava suti a vybouraných hmot příplatek k ceně za každých dalších 5 m</t>
  </si>
  <si>
    <t>Součet: : 3,54278</t>
  </si>
  <si>
    <t>979990107R00</t>
  </si>
  <si>
    <t>Poplatek za uložení, směs betonu, cihel a dřeva,  , skupina 17 09 04 z Katalogu odpadů</t>
  </si>
  <si>
    <t>Pol__0121</t>
  </si>
  <si>
    <t>tlakový hořák weishaupt</t>
  </si>
  <si>
    <t>kpl</t>
  </si>
  <si>
    <t>POL1_1</t>
  </si>
  <si>
    <t>Pol__0122</t>
  </si>
  <si>
    <t>sdružený rozdělovač, sběrač DN 200, 4,1 m, izolace</t>
  </si>
  <si>
    <t>Pol__0123</t>
  </si>
  <si>
    <t>hydraulický vyrovnávač tlaků typ VI,</t>
  </si>
  <si>
    <t>Pol__0124</t>
  </si>
  <si>
    <t>čerpadla , armatury (5 topných větví, do DN 65)</t>
  </si>
  <si>
    <t>Pol__0125</t>
  </si>
  <si>
    <t>demontáž potrubí do DN 125 včetně izolace</t>
  </si>
  <si>
    <t>m</t>
  </si>
  <si>
    <t>Pol__0126</t>
  </si>
  <si>
    <t>demontáž potrubí Cu 35, kaučuková izolace (solar)</t>
  </si>
  <si>
    <t>Pol__0127</t>
  </si>
  <si>
    <t>zásobníkový ohřívač 1000 l, včetně izolace</t>
  </si>
  <si>
    <t>Pol__0128</t>
  </si>
  <si>
    <t>kouřovod DN 300</t>
  </si>
  <si>
    <t>bm</t>
  </si>
  <si>
    <t>Pol__0129</t>
  </si>
  <si>
    <t>komínový nástavec třívrstvý, 1 m</t>
  </si>
  <si>
    <t>Pol__0120</t>
  </si>
  <si>
    <t>kotel článkový 400 kW</t>
  </si>
  <si>
    <t>POL3_0</t>
  </si>
  <si>
    <t>Pol__0130</t>
  </si>
  <si>
    <t>ostatní zařízení kotelny</t>
  </si>
  <si>
    <t>kg</t>
  </si>
  <si>
    <t>Pol__0038</t>
  </si>
  <si>
    <t>Oddělovací člen s kontaktním vodoměrem pro přímé doplňování z rozvodu pitné vody do topných soustav, asoustav chladicí vody.Šířka (mm): 293; Výška (mm): 230; Hmotnost (kg): 1,7; DN připojení: R 1/2,</t>
  </si>
  <si>
    <t>R 1/2; Fillset FKV</t>
  </si>
  <si>
    <t>Pol__0039</t>
  </si>
  <si>
    <t>kulový kohout DN 20</t>
  </si>
  <si>
    <t>Pol__0041</t>
  </si>
  <si>
    <t>filtr hrubých nečistot DN 20</t>
  </si>
  <si>
    <t>Pol__0042</t>
  </si>
  <si>
    <t>reverzní osmóza s malým výkonem cca 300 litrů za den, zásobní nádrž z plastu, plnící čerpadlo nerez,, drobný montážní materiál</t>
  </si>
  <si>
    <t>Pol__0043</t>
  </si>
  <si>
    <t>vypuštění, napuštění otopné soustavy (7 m3), proplach k odstranění mech. Nečistot</t>
  </si>
  <si>
    <t>Pol__0044</t>
  </si>
  <si>
    <t>Předčištění - obsahuje jednorázové naplnění, jednorázové dávkování neutrálních dispergátorů - 7 kg, (objem soustavy 7 m3), doprava, práce</t>
  </si>
  <si>
    <t>dle nabídky FIPEKO</t>
  </si>
  <si>
    <t>Pol__0045</t>
  </si>
  <si>
    <t>Proplach a finální ošetření - obsahuje:- proplach pomocí přenosné reverzní osmózy, antiscalant-, Inhibitor 17,5 kg- práce a doprava</t>
  </si>
  <si>
    <t>Pol__0040</t>
  </si>
  <si>
    <t>vypouštěcí kohout DN 15</t>
  </si>
  <si>
    <t>Pol__0101</t>
  </si>
  <si>
    <t>potrubní pouzdra z minerální vlny s hliníkovou fólií  133x80</t>
  </si>
  <si>
    <t>Rockwool PIPO ALS</t>
  </si>
  <si>
    <t>Pol__0102</t>
  </si>
  <si>
    <t>potrubní pouzdra z minerální vlny s hliníkovou fólií 108x80</t>
  </si>
  <si>
    <t>Pol__0103</t>
  </si>
  <si>
    <t>potrubní pouzdra z minerální vlny s hliníkovou fólií  89x50</t>
  </si>
  <si>
    <t>Pol__0104</t>
  </si>
  <si>
    <t>potrubní pouzdra z minerální vlny s hliníkovou fólií  76x50</t>
  </si>
  <si>
    <t>Pol__0105</t>
  </si>
  <si>
    <t>potrubní pouzdra z minerální vlny s hliníkovou fólií  60x40</t>
  </si>
  <si>
    <t>Pol__0106</t>
  </si>
  <si>
    <t>potrubní pouzdra z minerální vlny s hliníkovou fólií  49x40</t>
  </si>
  <si>
    <t>Pol__0107</t>
  </si>
  <si>
    <t>potrubní pouzdra z minerální vlny s hliníkovou fólií  42x30</t>
  </si>
  <si>
    <t>Pol__0108</t>
  </si>
  <si>
    <t>potrubní pouzdra z minerální vlny s hliníkovou fólií  35x30</t>
  </si>
  <si>
    <t>Pol__0111</t>
  </si>
  <si>
    <t>potrubní pouzdra PE, 32x20</t>
  </si>
  <si>
    <t>Mirelon PRO</t>
  </si>
  <si>
    <t>Pol__0112</t>
  </si>
  <si>
    <t>potrubní pouzdra PE, 40x25</t>
  </si>
  <si>
    <t>Pol__0113</t>
  </si>
  <si>
    <t>potrubní pouzdra PE, 50x20</t>
  </si>
  <si>
    <t>Pol__0114</t>
  </si>
  <si>
    <t>potrubní pouzdra PE, 63x20</t>
  </si>
  <si>
    <t>Pol__0110</t>
  </si>
  <si>
    <t>potrubní pouzdra PE, 25x20</t>
  </si>
  <si>
    <t>Pol__0115</t>
  </si>
  <si>
    <t>třícestný ventil závitový,DN 25, kvs 6,3, s pohonem, ovládání 0-10 V DC, napájení 24V AC (ovládací, napětí konzultovat s MaR)</t>
  </si>
  <si>
    <t>Pol__0116</t>
  </si>
  <si>
    <t>třícestný ventil závitový,DN 32, kvs 10, s pohonem, ovládání 0-10 V DC, napájení 24V AC (ovládací, napětí konzultovat s MaR)</t>
  </si>
  <si>
    <t>Pol__0117</t>
  </si>
  <si>
    <t>třícestný ventil závitový,DN 40, kvs 16, s pohonem, ovládání 0-10 V DC, napájení 24V AC (ovládací, napětí konzultovat s MaR)</t>
  </si>
  <si>
    <t>Pol__0118</t>
  </si>
  <si>
    <t>třícestný ventil závitový,DN 50, kvs 25, s pohonem, ovládání 0-10 V DC, napájení 24V AC (ovládací, napětí konzultovat s MaR)</t>
  </si>
  <si>
    <t>Pol__0119</t>
  </si>
  <si>
    <t>kulový kohout  DN50, s el. pohonem, 24V AC, ON/OFF</t>
  </si>
  <si>
    <t>Pol__0189</t>
  </si>
  <si>
    <t>Nástěnný kondenzační kotel  (výkon při 50/30 °C - 3,4 až 25,0 kW) s průtokovým ohřev TV, s oběhovým, čerpadlem, pojistným ventilem, expanzní nádobou 12l</t>
  </si>
  <si>
    <t>Logamax plus GB172i.2-24 K</t>
  </si>
  <si>
    <t>Pol__0190</t>
  </si>
  <si>
    <t>Sada sifonu</t>
  </si>
  <si>
    <t>Pol__0191</t>
  </si>
  <si>
    <t>Odlučovač nečistot s magnetem, vč. izolace, vnitřní závit G3/4"</t>
  </si>
  <si>
    <t>Pol__0192</t>
  </si>
  <si>
    <t>Čerpadlo kondenzátu, max. 50 W, výtlačná výška až 4,5 m</t>
  </si>
  <si>
    <t>Buderus CP1-2</t>
  </si>
  <si>
    <t>Pol__0193</t>
  </si>
  <si>
    <t>Regulační přístroj, vč. venkovního čidla FA</t>
  </si>
  <si>
    <t>Logamatic RC310, vč. venkovního čidla FA</t>
  </si>
  <si>
    <t>Pol__0194</t>
  </si>
  <si>
    <t>Modul pro ovládání topného systému přes aplikaci v telefonu (připojení přes wifi nebo LAN kabel)</t>
  </si>
  <si>
    <t>Modul MX400</t>
  </si>
  <si>
    <t>Pol__0195</t>
  </si>
  <si>
    <t>Sada vodorovného odkouření DN80/125 s revizním kolenem 87°, průchodkou zdí s variabilní délkou, 335-530 mm s vnější koncovkou délky 100 mm</t>
  </si>
  <si>
    <t>Pol__0196</t>
  </si>
  <si>
    <t>Koleno DN80/125, 87°</t>
  </si>
  <si>
    <t>Pol__0197</t>
  </si>
  <si>
    <t>Trubka DN80/125, 1000 mm</t>
  </si>
  <si>
    <t>Pol__0054</t>
  </si>
  <si>
    <t>mezipřírubová uzavírací klapka DN65, protipříruby</t>
  </si>
  <si>
    <t>Pol__0055</t>
  </si>
  <si>
    <t>mezipřírubová zpětná klapka DN 65, protipříruby</t>
  </si>
  <si>
    <t>Pol__0056</t>
  </si>
  <si>
    <t>filtr přírubový DN 65</t>
  </si>
  <si>
    <t>Pol__0057</t>
  </si>
  <si>
    <t>protipříruby DN 80</t>
  </si>
  <si>
    <t>Pol__0058</t>
  </si>
  <si>
    <t>protipříruby DN 125</t>
  </si>
  <si>
    <t>Pol__0059</t>
  </si>
  <si>
    <t>kulový kohout DN 50</t>
  </si>
  <si>
    <t>Pol__0062</t>
  </si>
  <si>
    <t>kulový kohout DN 25</t>
  </si>
  <si>
    <t>Pol__0063</t>
  </si>
  <si>
    <t>Pol__0064</t>
  </si>
  <si>
    <t>vypouštěcí kohout, DN 15</t>
  </si>
  <si>
    <t>Pol__0065</t>
  </si>
  <si>
    <t>vyvažovací ventil DN 20, měřící vsuvky, bez vypouštění</t>
  </si>
  <si>
    <t>Pol__0066</t>
  </si>
  <si>
    <t>vyvažovací ventil DN 32, měřící vsuvky, bez vypouštění</t>
  </si>
  <si>
    <t>Pol__0067</t>
  </si>
  <si>
    <t>vyvažovací ventil DN 40, měřící vsuvky, bez vypouštění</t>
  </si>
  <si>
    <t>Pol__0068</t>
  </si>
  <si>
    <t>vyvažovací ventil DN 50, měřící vsuvky, bez vypouštění</t>
  </si>
  <si>
    <t>Pol__0069</t>
  </si>
  <si>
    <t>automatický odvzdušňovací ventil DN 15</t>
  </si>
  <si>
    <t>Pol__0072</t>
  </si>
  <si>
    <t>filtr závitový DN 40</t>
  </si>
  <si>
    <t>Pol__0073</t>
  </si>
  <si>
    <t>filtr závitový DN 50</t>
  </si>
  <si>
    <t>Pol__0074</t>
  </si>
  <si>
    <t>zpětný ventil závitový DN 20</t>
  </si>
  <si>
    <t>Pol__0075</t>
  </si>
  <si>
    <t>zpětný ventil závitový DN 25</t>
  </si>
  <si>
    <t>Pol__0077</t>
  </si>
  <si>
    <t>zpětný ventil závitový DN 40</t>
  </si>
  <si>
    <t>Pol__0078</t>
  </si>
  <si>
    <t>zpětný ventil závitový DN 50</t>
  </si>
  <si>
    <t>Pol__0079</t>
  </si>
  <si>
    <t>teploměr do potrubí TR 60-60, rozsah 0-120 °C, jímka 65 mm, návarek G15</t>
  </si>
  <si>
    <t>Pol__0081</t>
  </si>
  <si>
    <t>tlakoměr typ 312, rozsah 0-1000 kPa, trojcestný kohout, přivařovací smyčka</t>
  </si>
  <si>
    <t>Pol__0082</t>
  </si>
  <si>
    <t>návarky pro čidla (dle MaR)</t>
  </si>
  <si>
    <t>Pol__0083</t>
  </si>
  <si>
    <t>pojistný ventil vytápění, DN 25, 4 bar</t>
  </si>
  <si>
    <t>Pol__0084</t>
  </si>
  <si>
    <t>pojistný ventil pitná voda, DN 25, 8 bar</t>
  </si>
  <si>
    <t>Pol__0085</t>
  </si>
  <si>
    <t>Termostatický směšovací ventil pro teplou vodu, DN 32, výstupní teplota 45-65°C</t>
  </si>
  <si>
    <t>Termostatický směšovací ventil JRG DN 32 45-65°C</t>
  </si>
  <si>
    <t>Pol__0086</t>
  </si>
  <si>
    <t>vodoměr na studenou vodu, DN 32, Qp 10</t>
  </si>
  <si>
    <t>Pol__0060</t>
  </si>
  <si>
    <t>kulový kohout DN 40</t>
  </si>
  <si>
    <t>Pol__0070</t>
  </si>
  <si>
    <t>filtr závitový DN 25</t>
  </si>
  <si>
    <t>Pol__0080</t>
  </si>
  <si>
    <t>tlakoměr typ 312, rozsah 0-600 kPa, trojcestný kohout, přivařovací smyčka</t>
  </si>
  <si>
    <t>Pol__0022</t>
  </si>
  <si>
    <t>STARR Trubka s hrdlem; 0,5m; černá; DN200</t>
  </si>
  <si>
    <t>PBRM50</t>
  </si>
  <si>
    <t>Pol__0023</t>
  </si>
  <si>
    <t>STARR Revizní T-kus se změnou směru; černá; DN200</t>
  </si>
  <si>
    <t>PBUTD0</t>
  </si>
  <si>
    <t>Pol__0024</t>
  </si>
  <si>
    <t>STARR Trubka s hrdlem; 2m; černá; DN200</t>
  </si>
  <si>
    <t>PBRM20</t>
  </si>
  <si>
    <t>Pol__0025</t>
  </si>
  <si>
    <t>STARR Koleno 30°; černá; DN200</t>
  </si>
  <si>
    <t>PBSB30</t>
  </si>
  <si>
    <t>Pol__0026</t>
  </si>
  <si>
    <t>STARR Trubka s hrdlem; 1m; černá; DN200</t>
  </si>
  <si>
    <t>PBRM10</t>
  </si>
  <si>
    <t>Pol__0027</t>
  </si>
  <si>
    <t>STARR Revizní T-kus; černá; DN200</t>
  </si>
  <si>
    <t>PBRTD0</t>
  </si>
  <si>
    <t>Pol__0028</t>
  </si>
  <si>
    <t>Pol__0029</t>
  </si>
  <si>
    <t>ZUB Silikonové mazivo 250g</t>
  </si>
  <si>
    <t>ZUSF25</t>
  </si>
  <si>
    <t>Pol__0030</t>
  </si>
  <si>
    <t>ZUB Objímka M8/10; DN200</t>
  </si>
  <si>
    <t>ZOBJ00</t>
  </si>
  <si>
    <t>Pol__0031</t>
  </si>
  <si>
    <t>STARR Patní koleno starr 87° s kotvením; černá; DN200</t>
  </si>
  <si>
    <t>PBTU00</t>
  </si>
  <si>
    <t>Pol__0032</t>
  </si>
  <si>
    <t>Přechodka pevná / flex do STARR hrdla IFG/200</t>
  </si>
  <si>
    <t>IGAK20</t>
  </si>
  <si>
    <t>Pol__0033</t>
  </si>
  <si>
    <t>Flexibilní trubka 1,0 m IFG/200</t>
  </si>
  <si>
    <t>IGRF20</t>
  </si>
  <si>
    <t>Pol__0034</t>
  </si>
  <si>
    <t>Spojka flex / flex IFG/200</t>
  </si>
  <si>
    <t>IGKU20</t>
  </si>
  <si>
    <t>Pol__0035</t>
  </si>
  <si>
    <t>Kotvící spona IFG/200</t>
  </si>
  <si>
    <t>IGSI20</t>
  </si>
  <si>
    <t>Pol__0036</t>
  </si>
  <si>
    <t>Krycí deska se závěsnou maticí IFG/200</t>
  </si>
  <si>
    <t>IGSA20</t>
  </si>
  <si>
    <t>Pol__0037</t>
  </si>
  <si>
    <t>doprava a montáž spalinových cest</t>
  </si>
  <si>
    <t>Pol__0046</t>
  </si>
  <si>
    <t>ELEKTRONICKÉ OBĚHOVÉ ČERPADLO, 230V, 50Hz, 136W, S FCÍ AUTOADAPT, VELIKOST 32-80F NASTAVENÍ KONST., TLAK, PŘEDPOKLÁDANÝ PRAC. BOD Q=5,1m3/h, H=46kPa</t>
  </si>
  <si>
    <t>ČERPADLO GRUNDFOS MAGNA 3 32-80F, 230V, 50Hz, 136W</t>
  </si>
  <si>
    <t>Pol__0047</t>
  </si>
  <si>
    <t>ELEKTRONICKÉ OBĚHOVÉ ČERPADLO, 230V, 50Hz, 75W, S FCÍ AUTOADAPT, VELIKOST 25-75 GO,  NASTAVENÍ PROP., TLAK, PŘEDPOKLÁDANÝ PRAC. BOD Q=2,2m3/h, H=30kPa</t>
  </si>
  <si>
    <t>ČERPADLO GRUNDFOS ALPHA 2 GO 25-75, 230V, 50Hz, 75W</t>
  </si>
  <si>
    <t>Pol__0048</t>
  </si>
  <si>
    <t>ELEKTRONICKÉ OBĚHOVÉ ČERPADLO, 230V, 50Hz, 267W, S FCÍ AUTOADAPT, VELIKOST 40-80F NASTAVENÍ KONST., TLAK, PŘEDPOKLÁDANÝ PRAC. BOD Q=7,93m3/h, H=50kPa</t>
  </si>
  <si>
    <t>ČERPADLO GRUNDFOS MAGNA 3 40-80F, 230V, 50Hz, 267W</t>
  </si>
  <si>
    <t>Pol__0049</t>
  </si>
  <si>
    <t>ELEKTRONICKÉ OBĚHOVÉ ČERPADLO, 230V, 50Hz, 84W, S FCÍ AUTOADAPT, VELIKOST 25-60 NASTAVENÍ KONST., TLAK, PŘEDPOKLÁDANÝ PRAC. BOD Q=2,72m3/h, H=40kPa</t>
  </si>
  <si>
    <t>ČERPADLO GRUNDFOS MAGNA 3 25-60, 230V, 50Hz, 84W</t>
  </si>
  <si>
    <t>Pol__0050</t>
  </si>
  <si>
    <t>ELEKTRONICKÉ OBĚHOVÉ ČERPADLO, 230V, 50Hz, 75W, S FCÍ AUTOADAPT, VELIKOST 25-75 GO,  NASTAVENÍ, KONST. TLAK, PŘEDPOKLÁDANÝ PRAC. BOD Q=1,45m3/h, H=40kPa</t>
  </si>
  <si>
    <t>Pol__0051</t>
  </si>
  <si>
    <t>ELEKTRONICKÉ OBĚHOVÉ ČERPADLO, 230V, 50Hz, 75W, S FCÍ AUTOADAPT, VELIKOST 25-75 GO,  NASTAVENÍ, KONST. TLAK, PŘEDPOKLÁDANÝ PRAC. BOD Q=2,6m3/h, H=30kPa</t>
  </si>
  <si>
    <t>Pol__0052</t>
  </si>
  <si>
    <t>ELEKTRONICKÉ OBĚHOVÉ ČERPADLO, 230V, 34W, VHODNÉ PRO STYK S PITNOU VODOU, VELIKOST 25-60</t>
  </si>
  <si>
    <t>GRUNDFOS ALPHA2 25-60 N 180, 230V, 34W</t>
  </si>
  <si>
    <t>Pol__0053</t>
  </si>
  <si>
    <t>ELEKTRONICKÉ OBĚHOVÉ ČERPADLO, 230V, 50W, VHODNÉ PRO STYK S PITNOU VODOU, VELIKOST 25-80</t>
  </si>
  <si>
    <t>GRUNDFOS ALPHA2 25-80 N 180, 230V, 50W</t>
  </si>
  <si>
    <t>Pol__0087</t>
  </si>
  <si>
    <t>Ocelová trubka závitová běžná, včetně fitinek - DN 50</t>
  </si>
  <si>
    <t>Pol__0088</t>
  </si>
  <si>
    <t>Ocelová trubka závitová běžná, včetně fitinek - DN 40</t>
  </si>
  <si>
    <t>Pol__0089</t>
  </si>
  <si>
    <t>Ocelová trubka závitová běžná, včetně fitinek - DN 32</t>
  </si>
  <si>
    <t>Pol__0090</t>
  </si>
  <si>
    <t>Ocelová trubka závitová běžná, včetně fitinek - DN 25</t>
  </si>
  <si>
    <t>Pol__0091</t>
  </si>
  <si>
    <t>ocelová trubka bezešvá DN 65, včetně fitinek</t>
  </si>
  <si>
    <t>Pol__0092</t>
  </si>
  <si>
    <t>ocelová trubka bezešvá DN 80, včetně fitinek</t>
  </si>
  <si>
    <t>Pol__0093</t>
  </si>
  <si>
    <t>ocelová trubka bezešvá DN 100, včetně fitinek</t>
  </si>
  <si>
    <t>Pol__0094</t>
  </si>
  <si>
    <t>ocelová trubka bezešvá DN 125, včetně fitinek</t>
  </si>
  <si>
    <t>Pol__0095</t>
  </si>
  <si>
    <t>trubka PP-RCT , 25x2,8 včetně tvarovek</t>
  </si>
  <si>
    <t>Wavin EVO</t>
  </si>
  <si>
    <t>Pol__0096</t>
  </si>
  <si>
    <t>trubka PP-RCT , 32x3,6 včetně tvarovek</t>
  </si>
  <si>
    <t>Pol__0097</t>
  </si>
  <si>
    <t>trubka PP-RCT , 40x4,5 včetně tvarovek</t>
  </si>
  <si>
    <t>Pol__0098</t>
  </si>
  <si>
    <t>trubka PP-RCT , 50x5,6 včetně tvarovek</t>
  </si>
  <si>
    <t>Pol__0099</t>
  </si>
  <si>
    <t>trubka PP-RCT , 63x7,1 včetně tvarovek</t>
  </si>
  <si>
    <t>Pol__0100</t>
  </si>
  <si>
    <t>trubka odpadní HT 50, včetně tvarovek</t>
  </si>
  <si>
    <t>Pol__0002</t>
  </si>
  <si>
    <t>Stacionární kondenzační kotel o výkonu 300 kW při spádu 50/30 °C (280 kW při spádu 80/60, °C)Minimální výkon 25,7 kW při spádu 50/30 °C (23,2 kW při spádu 80/60 °C) – modulace 1:6Min.-max.</t>
  </si>
  <si>
    <t>příkon 47,6 – 285,7 kW</t>
  </si>
  <si>
    <t>Účinnost při 30 % jmenovitého tepelného výkonu a v nízkoteplotním režimu ?1 97,7%</t>
  </si>
  <si>
    <t>Účinnost při jmenovitém výkonu a ve vysokoteplotním režimu ?4 88,3%</t>
  </si>
  <si>
    <t>Integrovaný předsměšovací hořák, normovaný emisní faktor dle EN15502 - CO 18 mg/kWh, NOx 39 mg/kWh</t>
  </si>
  <si>
    <t>Připojovací tlak plynu 17-25 mbar</t>
  </si>
  <si>
    <t>Max. výstupní teplota až 95 °C</t>
  </si>
  <si>
    <t>Max. provozní tlak 6 bar</t>
  </si>
  <si>
    <t>Max. ?T výstup-zpátečka je 50 K při plném výkonu</t>
  </si>
  <si>
    <t>Elektrický příkon min/max – 48/336 W</t>
  </si>
  <si>
    <t>Hmotnost 283 kg (minimální transportní 200 kg), levé provedení, záruka 5 let Stacionární kondenzační kotel Logano plus KB372-300, levé provedení, 7736603002</t>
  </si>
  <si>
    <t>Pol__0003</t>
  </si>
  <si>
    <t>Hmotnost 283 kg (minimální transportní 200 kg), pravé provedení, záruka  5 let Stacionární kondenzační kotel Logano plus KB372-300, pravé provedení, 7736602996</t>
  </si>
  <si>
    <t>Pol__0004</t>
  </si>
  <si>
    <t>Plynový filtr 5/4" pro kotel</t>
  </si>
  <si>
    <t>83179086</t>
  </si>
  <si>
    <t>Pol__0005</t>
  </si>
  <si>
    <t>Pojistná skupina, pro 2" závitový pojistný ventil, vč. manometru a izolace</t>
  </si>
  <si>
    <t>7736606991</t>
  </si>
  <si>
    <t>Pol__0006</t>
  </si>
  <si>
    <t>Pojistný ventil 4 bar, závitový 1 1/2" x 2"</t>
  </si>
  <si>
    <t>7736606045</t>
  </si>
  <si>
    <t>Pol__0007</t>
  </si>
  <si>
    <t>Sada pro připojení expanzní nádoby na kotel, vč. vypouštění, 1 1/4"</t>
  </si>
  <si>
    <t>7736602647</t>
  </si>
  <si>
    <t>Pol__0008</t>
  </si>
  <si>
    <t>Expanzní nádoba 50 l / 6 bar, stříbrná</t>
  </si>
  <si>
    <t>7738344608</t>
  </si>
  <si>
    <t>Pol__0009</t>
  </si>
  <si>
    <t>Servisní ventil k expanzní nádobě, 3/4"</t>
  </si>
  <si>
    <t>7738342117</t>
  </si>
  <si>
    <t>Pol__0010</t>
  </si>
  <si>
    <t>Neutralizační zařízení KN1000, s provětráním granulátoru, max. výkon 60 l/h, vč. Granulátu</t>
  </si>
  <si>
    <t>7739623855</t>
  </si>
  <si>
    <t>Pol__0011</t>
  </si>
  <si>
    <t>Propojovací sada DN65/DN80 pro 2xKB372-300, vč. kotlových čerpadel KSB Calio 40-100, zpětných klapek, , uzávěrů a izolace</t>
  </si>
  <si>
    <t>7736604078</t>
  </si>
  <si>
    <t>Pol__0012</t>
  </si>
  <si>
    <t>Sada termohydraulického rozdělovače pro 2x KB372-300, vč. izolace a jímky, připojení DN80</t>
  </si>
  <si>
    <t>7736604090</t>
  </si>
  <si>
    <t>Pol__0013</t>
  </si>
  <si>
    <t>Regulační přístroj Logamatic 5313, možnost napojení přes ModBus TCP/IP, vč. čidla venkovní teploty</t>
  </si>
  <si>
    <t>7736602048</t>
  </si>
  <si>
    <t>Pol__0014</t>
  </si>
  <si>
    <t>Konektor pro připojení kotlových čerpadel 0-10 V</t>
  </si>
  <si>
    <t>89094252</t>
  </si>
  <si>
    <t>Pol__0015</t>
  </si>
  <si>
    <t>Kaskádový modul FM-CM až pro 4 kotle, vč. čidla do THR</t>
  </si>
  <si>
    <t>7736602089</t>
  </si>
  <si>
    <t>Pol__0016</t>
  </si>
  <si>
    <t>Sada pro vertikální odkouření DN200 pro KB372</t>
  </si>
  <si>
    <t>7736602653</t>
  </si>
  <si>
    <t>Pol__0017</t>
  </si>
  <si>
    <t>sdružený rozdělovač - sběrač, PN6, l=4100mm, modul 200, 14 odbočných hrdel, konzoly,  izolace min., vlnou s al polepem 80mm, dílenská výroba</t>
  </si>
  <si>
    <t>Pol__0018</t>
  </si>
  <si>
    <t>magnetický odlučovač nečistot DN 100, přivařovací připojení, 10 bar, kv 311</t>
  </si>
  <si>
    <t>Flamco Clean Smart S DN 100</t>
  </si>
  <si>
    <t>Pol__0019</t>
  </si>
  <si>
    <t>zásobník TV bez výměníků, objem 885l, 10 bar, s vnitřní úpravou pro pitnou vodu, příprava pro, osazení el. topného tělesa G 6/4", vč. Tepelné izolace</t>
  </si>
  <si>
    <t>Regulus ROBC 1000</t>
  </si>
  <si>
    <t>Pol__0021</t>
  </si>
  <si>
    <t>průtočný ventil do T kusu 3/4"</t>
  </si>
  <si>
    <t>Reflex Flowjet 3/4"</t>
  </si>
  <si>
    <t>Pol__0020</t>
  </si>
  <si>
    <t>expanzní membránová nádoba na pitnou vodu 33/10, objem33l, max. tlak 10 bar, průtočné provedení</t>
  </si>
  <si>
    <t>REFLEX REFIX DT 33</t>
  </si>
  <si>
    <t>Pol__0131</t>
  </si>
  <si>
    <t>doprava a přesun hmot</t>
  </si>
  <si>
    <t>POL1_9</t>
  </si>
  <si>
    <t>Pol__0132</t>
  </si>
  <si>
    <t>revize spalinových cest</t>
  </si>
  <si>
    <t>Pol__0133</t>
  </si>
  <si>
    <t>Topná a tlaková zkouška</t>
  </si>
  <si>
    <t>Pol__0134</t>
  </si>
  <si>
    <t>montážní a úpevňovací materiál</t>
  </si>
  <si>
    <t>Pol__0135</t>
  </si>
  <si>
    <t>požární dohled po svařování, 16 hod.</t>
  </si>
  <si>
    <t>Pol__0136</t>
  </si>
  <si>
    <t>vypuštění, proplach, desinfekce, napuštění potrubí ZTI</t>
  </si>
  <si>
    <t>Pol__0137</t>
  </si>
  <si>
    <t>tlaková zkouška potrubí ZTI</t>
  </si>
  <si>
    <t>Pol__0138</t>
  </si>
  <si>
    <t>prostupy a drážky</t>
  </si>
  <si>
    <t>Pol__0139</t>
  </si>
  <si>
    <t>uvedení do provozu</t>
  </si>
  <si>
    <t>Pol__0141</t>
  </si>
  <si>
    <t>dokumentace skutečného provedení</t>
  </si>
  <si>
    <t>Pol__0142</t>
  </si>
  <si>
    <t>popisné štítky větví a výstražné cedule</t>
  </si>
  <si>
    <t>Pol__0143</t>
  </si>
  <si>
    <t>návrh provozního řádu kotelny</t>
  </si>
  <si>
    <t>Pol__0144</t>
  </si>
  <si>
    <t>zaškolení obsluhy</t>
  </si>
  <si>
    <t>Pol__0140</t>
  </si>
  <si>
    <t>servis zařízení ETL VDZ, při uvádění kotelny do provozu</t>
  </si>
  <si>
    <t>Výměník tepla ze slitiny Al-Si</t>
  </si>
  <si>
    <t>Pol__0145</t>
  </si>
  <si>
    <t>trubka CU 15x1, včetně tvarovek</t>
  </si>
  <si>
    <t>Pol__0167</t>
  </si>
  <si>
    <t>demontáž stoupačkových armatur DN 15-DN 25</t>
  </si>
  <si>
    <t>Pol__0168</t>
  </si>
  <si>
    <t>demontáž radiátorových ventilů</t>
  </si>
  <si>
    <t>Pol__0169</t>
  </si>
  <si>
    <t>demontáž radiátorových odvzdušňovacích ventilů</t>
  </si>
  <si>
    <t>Pol__0146</t>
  </si>
  <si>
    <t>kulový kohout závitový, DN 15</t>
  </si>
  <si>
    <t>POL1_7</t>
  </si>
  <si>
    <t>Pol__0147</t>
  </si>
  <si>
    <t>kulový kohout závitový, DN 20</t>
  </si>
  <si>
    <t>Pol__0148</t>
  </si>
  <si>
    <t>kulový kohout závitový, DN 25</t>
  </si>
  <si>
    <t>Pol__0149</t>
  </si>
  <si>
    <t>kulový kohout závitový, DN 50</t>
  </si>
  <si>
    <t>Pol__0150</t>
  </si>
  <si>
    <t>Pol__0151</t>
  </si>
  <si>
    <t>ocelové deskové těleso, boční připojení 21-050160-50</t>
  </si>
  <si>
    <t>Radik Klasik 21-050160-50</t>
  </si>
  <si>
    <t>Pol__0153</t>
  </si>
  <si>
    <t>termostatický radiátorový ventil s automatickým omezením průtoku DN 15 přímý</t>
  </si>
  <si>
    <t>Heimeier Eclipse DN 15, přímý</t>
  </si>
  <si>
    <t>Pol__0154</t>
  </si>
  <si>
    <t>termostatický radiátorový ventil s automatickým omezením průtoku DN 20 přímý</t>
  </si>
  <si>
    <t>Heimeier Eclipse DN 20, přímý</t>
  </si>
  <si>
    <t>Pol__0155</t>
  </si>
  <si>
    <t>termostatická ventilová vložka DN15 pro těleso typu VK</t>
  </si>
  <si>
    <t>Termostatická vložka  Eclipse G1/2"</t>
  </si>
  <si>
    <t>Pol__0156</t>
  </si>
  <si>
    <t>termostatický radiátorový ventil s automatickým omezením průtoku DN 15 rohový</t>
  </si>
  <si>
    <t>Heimeier Eclipse DN 15, rohový</t>
  </si>
  <si>
    <t>Pol__0157</t>
  </si>
  <si>
    <t>Pol__0158</t>
  </si>
  <si>
    <t>radiátorové uzavírací a regulační šroubení s vypouštěním DN 15, přímé</t>
  </si>
  <si>
    <t>Heimeier Regulux DN 15, přímé</t>
  </si>
  <si>
    <t>Pol__0159</t>
  </si>
  <si>
    <t>termostatická hlavice</t>
  </si>
  <si>
    <t>Pol__0161</t>
  </si>
  <si>
    <t>odvzdušňovací ventil radiátorový 1/2"</t>
  </si>
  <si>
    <t>Pol__0162</t>
  </si>
  <si>
    <t>úprava přípojek těles (v případě jiné stavební délky ventilu)</t>
  </si>
  <si>
    <t>Pol__0163</t>
  </si>
  <si>
    <t>úprava potrubí pro montáž stoupačkových armatur</t>
  </si>
  <si>
    <t>Pol__0164</t>
  </si>
  <si>
    <t>dodávka a vysazení odboček na potrubí CU 15x1 pro montáž vypouštěcích kohoutů</t>
  </si>
  <si>
    <t>Pol__0165</t>
  </si>
  <si>
    <t>zaregulování ventilů otopných těles</t>
  </si>
  <si>
    <t>Pol__0166</t>
  </si>
  <si>
    <t>protokol o zaregulování</t>
  </si>
  <si>
    <t>Pol__0160</t>
  </si>
  <si>
    <t>odvzdušňovací ventil radiátorový 1/4"</t>
  </si>
  <si>
    <t>Pol__0186</t>
  </si>
  <si>
    <t>demontáž ocelového článkového otopného tělesa</t>
  </si>
  <si>
    <t>Pol__0187</t>
  </si>
  <si>
    <t>Pol__0188</t>
  </si>
  <si>
    <t>Pol__0171</t>
  </si>
  <si>
    <t>Pol__0170</t>
  </si>
  <si>
    <t>Pol__0172</t>
  </si>
  <si>
    <t>ocelové deskové těleso pro rekonstrukce, boční připojení 30-055040-R0</t>
  </si>
  <si>
    <t>Radik R 20-055040-R0</t>
  </si>
  <si>
    <t>Pol__0173</t>
  </si>
  <si>
    <t>ocelové deskové těleso pro rekonstrukce, boční připojení 33-055080-R0</t>
  </si>
  <si>
    <t>Radik R 33-055080-R0</t>
  </si>
  <si>
    <t>Pol__0174</t>
  </si>
  <si>
    <t>ocelové deskové těleso pro rekonstrukce, boční připojení 33-055100-R0</t>
  </si>
  <si>
    <t>Radik R 33-055100-R0</t>
  </si>
  <si>
    <t>Pol__0175</t>
  </si>
  <si>
    <t>ocelové deskové těleso pro rekonstrukce, boční připojení 33-055120-R0</t>
  </si>
  <si>
    <t>Radik R 33-055120-R0</t>
  </si>
  <si>
    <t>Pol__0176</t>
  </si>
  <si>
    <t>termostatický radiátorový ventil s automatickým omezením průtoku DN 10 přímý</t>
  </si>
  <si>
    <t>Heimeier Eclipse DN 10, přímý</t>
  </si>
  <si>
    <t>Pol__0177</t>
  </si>
  <si>
    <t>Pol__0178</t>
  </si>
  <si>
    <t>Pol__0179</t>
  </si>
  <si>
    <t>Pol__0181</t>
  </si>
  <si>
    <t>Pol__0182</t>
  </si>
  <si>
    <t>Pol__0183</t>
  </si>
  <si>
    <t>Pol__0184</t>
  </si>
  <si>
    <t>Pol__0185</t>
  </si>
  <si>
    <t>Pol__0180</t>
  </si>
  <si>
    <t>Pol__0198</t>
  </si>
  <si>
    <t>trubka CU 28x1,5, včetně tvarovek</t>
  </si>
  <si>
    <t>Pol__0199</t>
  </si>
  <si>
    <t>PPR PN20, d32</t>
  </si>
  <si>
    <t>Pol__0200</t>
  </si>
  <si>
    <t>PPR PN20, d25</t>
  </si>
  <si>
    <t>Pol__0201</t>
  </si>
  <si>
    <t>PPR PN16, d20</t>
  </si>
  <si>
    <t>Pol__0202</t>
  </si>
  <si>
    <t>Pol__0203</t>
  </si>
  <si>
    <t>Pol__0204</t>
  </si>
  <si>
    <t>Pol__0205</t>
  </si>
  <si>
    <t>Pol__0206</t>
  </si>
  <si>
    <t>kulový kohout plyn, DN 20</t>
  </si>
  <si>
    <t>Pol__0207</t>
  </si>
  <si>
    <t>Pol__0208</t>
  </si>
  <si>
    <t>vodoměr DN 20,qn 2,5</t>
  </si>
  <si>
    <t>Pol__0209</t>
  </si>
  <si>
    <t>Pol__0211</t>
  </si>
  <si>
    <t>Pol__0212</t>
  </si>
  <si>
    <t>Pol__0213</t>
  </si>
  <si>
    <t>Pol__0214</t>
  </si>
  <si>
    <t>Pol__0215</t>
  </si>
  <si>
    <t>Pol__0216</t>
  </si>
  <si>
    <t>Pol__0210</t>
  </si>
  <si>
    <t>Pol__0217</t>
  </si>
  <si>
    <t>demontáž závěsného plynového kotle 24 kW, včetně odkouření přes zeď</t>
  </si>
  <si>
    <t>Pol__0218</t>
  </si>
  <si>
    <t>demontáž připojovacího potrubí kotle, DN 25</t>
  </si>
  <si>
    <t>Pol__0219</t>
  </si>
  <si>
    <t>Pol__0220</t>
  </si>
  <si>
    <t>Pol__0001</t>
  </si>
  <si>
    <t>kulový kohout plyn DN 50</t>
  </si>
  <si>
    <t>kulový kohout plyn DN 20</t>
  </si>
  <si>
    <t>kulový kohout plyn DN 15, VZORKOVACÍ</t>
  </si>
  <si>
    <t>filtr plynový závitový DN 50</t>
  </si>
  <si>
    <t>manomentr 0-6 kPa, trojcestný kohout, přivařovací smyčka</t>
  </si>
  <si>
    <t>přímé šroubení DN 32</t>
  </si>
  <si>
    <t>ocelová trubka závitová DN 20</t>
  </si>
  <si>
    <t>ocelová trubka závitová DN 50</t>
  </si>
  <si>
    <t>ocelová trubka DN 65</t>
  </si>
  <si>
    <t>nátěr základní + dvojnásobný email žlutý pro potrubí do DN 100</t>
  </si>
  <si>
    <t>přípojky kotlů DN65 - 4m, armatury</t>
  </si>
  <si>
    <t>revize plyn (kotelna)</t>
  </si>
  <si>
    <t>revize plyn (byt)</t>
  </si>
  <si>
    <t>požární dohled po svařování, 8 hod.</t>
  </si>
  <si>
    <t>FVE</t>
  </si>
  <si>
    <t>Zajištění blokování FVE při teplotě 90°C v zásobníku TV, beznapěťový kontakt na svorkách v rozvaděči, MaR</t>
  </si>
  <si>
    <t>soubor</t>
  </si>
  <si>
    <t>příprava</t>
  </si>
  <si>
    <t>ZRO12</t>
  </si>
  <si>
    <t>Zařízení na výrobu reverzní osmózy, zapojení napájení , sig.poruchy dodávka ÚT</t>
  </si>
  <si>
    <t>pouze zapojení</t>
  </si>
  <si>
    <t>AVDZ11</t>
  </si>
  <si>
    <t>Automatické vyrovnávací a doplňovací zařízení ÚT, zapojení napájení , sig.havárie, poruchy dodávka, ÚT</t>
  </si>
  <si>
    <t>EV.HUP</t>
  </si>
  <si>
    <t>Havarijní uzávěr plynu 230V AC, dodávka ÚT</t>
  </si>
  <si>
    <t>EV6</t>
  </si>
  <si>
    <t>dvojcestný uzavírací ventil se servopohonem 24V, zapojení napájení , sig.polohy OTV/ZAV, dodávka ÚT</t>
  </si>
  <si>
    <t>K1</t>
  </si>
  <si>
    <t>Kaskádový regulátor kotlů FM-CM, vč.čidel teploty ,součást K1, dodávka ÚT</t>
  </si>
  <si>
    <t>K1, K2</t>
  </si>
  <si>
    <t>Plynový kotel, zapojení napájení, ovládání a signalizace , kotlové čerpadla MČ1-2 sig.poruchy,, dodávka ÚT</t>
  </si>
  <si>
    <t>LSAH1</t>
  </si>
  <si>
    <t>Snímač zaplavení s reléovým výstupem, napájení 24V DC, vč.sondy DS</t>
  </si>
  <si>
    <t>MČ.xx</t>
  </si>
  <si>
    <t>motor čerpadla 230V zapojení napájení , sig.chodu, dodávka ÚT</t>
  </si>
  <si>
    <t>P11</t>
  </si>
  <si>
    <t>Čidlo tlaku kapaliny (H2O)do potrubí ,  rozsah 0-6 bar, výstup 0-10V,24V DC, G1/2" vč. odběru</t>
  </si>
  <si>
    <t>QAH1.1, QAH1.2</t>
  </si>
  <si>
    <t>Snímač úniku plynu CH4, Napájení: 24 VDC,Výstup relé: porucha čidla,I.stupeň, II.stupeň,, vč.kalibračního listu, Krytí: IP 54</t>
  </si>
  <si>
    <t>QAH2</t>
  </si>
  <si>
    <t>Snímač úniku plynu CO (0-150ppm), Napájení: 24 VDC,Výstup relé: porucha čidla,I.stupeň, II.stupeň,, vč.kalibračního listu, Krytí: IP 54</t>
  </si>
  <si>
    <t>T.TUV1-2</t>
  </si>
  <si>
    <t>Čidlo teploty stonkové, odporové, l=240mm,IP65 vč. jímky nerez G1/2" l=220mm</t>
  </si>
  <si>
    <t>T01, T11</t>
  </si>
  <si>
    <t>Čidlo teploty stonkové, odporové, l=120mm,IP65 vč. jímky nerez G1/2" l=100mm</t>
  </si>
  <si>
    <t>TE00</t>
  </si>
  <si>
    <t>Čidlo teploty venkovní, odporové, IP64 vč. příslušenství</t>
  </si>
  <si>
    <t>TP99</t>
  </si>
  <si>
    <t>Čidlo teploty prostorové, odporové, IP54 vč. příslušenství</t>
  </si>
  <si>
    <t>TSAH.TUV</t>
  </si>
  <si>
    <t>Regulátor teploty příložný na potrubí, 40-100°C, jednoobvodový, IP54</t>
  </si>
  <si>
    <t>Tmax=90°C</t>
  </si>
  <si>
    <t>TV1-6, T.TUV3-5</t>
  </si>
  <si>
    <t>Čidlo teploty příložné, odporové, IP54 vč. příslušenství</t>
  </si>
  <si>
    <t>YV1-5</t>
  </si>
  <si>
    <t>Třícestný ventil+servopohon 24 V AC, 0-10V, dodávka ÚT</t>
  </si>
  <si>
    <t>GSM-SMS</t>
  </si>
  <si>
    <t>GD-04K GSM komunikátor a ovladač, který umožňuje hlásit stav. Signalizuje až 4 stavy.Do zařízení je, možno uložit až 100 autorizovaných telefonních čísel.Dodávka včetně napájecího zdroje 230VAC/12VDC</t>
  </si>
  <si>
    <t>a zálohovacího modulu. Zálohovací modul GD-04A je určený pro GSM komunikátory GD-04 a GD-04K. Při výpadku proudu budou GSM komunikátory fungovat cca 12 až 24 hod bez externího napájení. AN-81 externí prutová anténa. Např. Jablotron</t>
  </si>
  <si>
    <t>PLC+I/O</t>
  </si>
  <si>
    <t>Podcentrála ř.s.pro AI=16,AO=6,DI=24,DO=16, CPU+ I/O moduly a další nutné příslušenství, vč., ovládacího grafického dotykového displeje 10" na dveře rozvaděče, Webserver</t>
  </si>
  <si>
    <t>RM1</t>
  </si>
  <si>
    <t>Rozvaděč oceloplechový, vxšxh = 2000+100x800x300 mm, IP54/20, montážní panel,podstavec 100 mm, vč., vybavení, nutného příslušenství a kompletního vydrátování</t>
  </si>
  <si>
    <t>jištění,relé,trafa,osvětlení,přepěťové ochrany, ovládací a signalizační prvky, vodiče, označení  a další nutné přísl. Zapojení řídícího systému</t>
  </si>
  <si>
    <t>SWITCH</t>
  </si>
  <si>
    <t>SWITCH 5xRJ45, LAN, 10/100Mbps, 24V DC, na DIN lištu</t>
  </si>
  <si>
    <t>Dotykový displej  Webserver</t>
  </si>
  <si>
    <t>Aplikace Webserver pro ovládání a monitoring zařízení MaR z dotykového grafického displeje a, vzdáleného PC po LAN, možnost zobrazování a nastavování parametrů pro regulaci kotelny, změny</t>
  </si>
  <si>
    <t>DB</t>
  </si>
  <si>
    <t>nastavení teplot, časů, možnost ručního provozu atd., tvorba obrazovek, parametrizace, archív,nastavení pro koncového uživatele</t>
  </si>
  <si>
    <t>Ož_pr_zk</t>
  </si>
  <si>
    <t>Oživení a provedení zkoušek zařízení MaR, testy zařízení měření a regulace 1:1</t>
  </si>
  <si>
    <t>SW</t>
  </si>
  <si>
    <t>Zpracování uživatelských programů pro zařízení MaR (PLC+I/O), zobrazování stavů a měření v ovládacím, panelu. Možnost nastavování žádaných hodnot. Atd.</t>
  </si>
  <si>
    <t>Kabel stíněný JYTY-O 2x1</t>
  </si>
  <si>
    <t>Kabel stíněný JYTY-O 4x1</t>
  </si>
  <si>
    <t>Kabel stíněný JYTY-O 7x1</t>
  </si>
  <si>
    <t>Kabel silový CYKY-O 2x1,5</t>
  </si>
  <si>
    <t>Kabel silový CYKY-J 3x1,5</t>
  </si>
  <si>
    <t>Kabel silový CYKY-J 3x2,5</t>
  </si>
  <si>
    <t>Kabel silový CYKY-J 5x4</t>
  </si>
  <si>
    <t>Kabel silový CYKY-J 5x6  (bude-li nutno prodloužit stávající kabel, bude použita svorkovací krabice)</t>
  </si>
  <si>
    <t>Ochranné pospojení - vodič CY6 ZŽ, vč. příslušenství</t>
  </si>
  <si>
    <t>Svorkovnice ekvipotenciální EVP-SK s krytem</t>
  </si>
  <si>
    <t>Kabelový žlab drátěný 50/50 mm, vč.  víka, konzol a příslušenství pro upevnění</t>
  </si>
  <si>
    <t>Kabelový žlab drátěný 62/50 mm, vč.  víka, konzol a příslušenství pro upevnění</t>
  </si>
  <si>
    <t>Kabelový žlab drátěný 100/50 mm, vč.  přepážky, víka, konzol a příslušenství pro upevnění</t>
  </si>
  <si>
    <t>Kabelový žlab drátěný 200/50 mm, vč.  přepážky, víka, konzol a příslušenství pro upevnění</t>
  </si>
  <si>
    <t>El.instalační trubka PE 23, vč. upevnění</t>
  </si>
  <si>
    <t>Odbočná hranatá krabice se svorkovnicí Wago 75x75x36 s vývodkami, IP44</t>
  </si>
  <si>
    <t>Zásuvka na povrch 230V,16A, IP44</t>
  </si>
  <si>
    <t>SBS01</t>
  </si>
  <si>
    <t>XAL-K178F Vypínací tlačítko ve skříňce, IP54, barva rudá, kontakt NC, vývodka, nápis. VYPNUTÍ KOTLŮ</t>
  </si>
  <si>
    <t>XS01</t>
  </si>
  <si>
    <t>Zásuvková skříň, 16A/400V/5P, 2x 16A/230V, IP54</t>
  </si>
  <si>
    <t>Testy zařízení měření a regulace 1:1</t>
  </si>
  <si>
    <t>Uvedení do provozu, zaškolení obsluhy vč. návodu k obsluze</t>
  </si>
  <si>
    <t>Spolupráce s profese ÚT na tvorbě software MaR</t>
  </si>
  <si>
    <t>Revize elektrického zařízení MaR+PRS</t>
  </si>
  <si>
    <t>Montáž (veškeré práce pro komplexně funkční dílo)</t>
  </si>
  <si>
    <t>Stavební přípomoc</t>
  </si>
  <si>
    <t>Demontáž starého zařízení MaR a PRS</t>
  </si>
  <si>
    <t>Likvidace odpadů po montáži, úklid staveniště</t>
  </si>
  <si>
    <t>Úprava hromosvodu na komínu</t>
  </si>
  <si>
    <t>VRN, doprava, přesun, zařízení staveniště apod.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</si>
</sst>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12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0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2" borderId="34" xfId="0" applyNumberFormat="1" applyFill="1" applyBorder="1" applyAlignment="1">
      <alignment vertical="center"/>
    </xf>
    <xf numFmtId="4" fontId="0" fillId="2" borderId="35" xfId="0" applyNumberFormat="1" applyFill="1" applyBorder="1" applyAlignment="1">
      <alignment vertical="center"/>
    </xf>
    <xf numFmtId="4" fontId="0" fillId="2" borderId="36" xfId="0" applyNumberFormat="1" applyFill="1" applyBorder="1" applyAlignment="1">
      <alignment vertical="center"/>
    </xf>
    <xf numFmtId="4" fontId="0" fillId="2" borderId="37" xfId="0" applyNumberFormat="1" applyFill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shrinkToFit="1"/>
    </xf>
    <xf numFmtId="3" fontId="0" fillId="2" borderId="37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2" fontId="12" fillId="2" borderId="7" xfId="0" applyNumberFormat="1" applyFont="1" applyFill="1" applyBorder="1" applyAlignment="1">
      <alignment horizontal="righ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" fontId="12" fillId="2" borderId="7" xfId="0" applyNumberFormat="1" applyFont="1" applyFill="1" applyBorder="1" applyAlignment="1">
      <alignment horizontal="right" vertical="center"/>
    </xf>
    <xf numFmtId="49" fontId="8" fillId="2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4" borderId="28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2" borderId="34" xfId="0" applyFont="1" applyFill="1" applyBorder="1" applyAlignment="1">
      <alignment vertical="center"/>
    </xf>
    <xf numFmtId="0" fontId="3" fillId="2" borderId="34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2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2" borderId="37" xfId="0" applyNumberFormat="1" applyFont="1" applyFill="1" applyBorder="1" applyAlignment="1">
      <alignment horizontal="center" vertical="center"/>
    </xf>
    <xf numFmtId="4" fontId="3" fillId="2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2" borderId="21" xfId="0" applyFon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2" borderId="15" xfId="0" applyFont="1" applyFill="1" applyBorder="1" applyAlignment="1">
      <alignment vertical="top"/>
    </xf>
    <xf numFmtId="49" fontId="5" fillId="2" borderId="12" xfId="0" applyNumberFormat="1" applyFont="1" applyFill="1" applyBorder="1" applyAlignment="1">
      <alignment vertical="top"/>
    </xf>
    <xf numFmtId="0" fontId="5" fillId="2" borderId="12" xfId="0" applyFont="1" applyFill="1" applyBorder="1" applyAlignment="1">
      <alignment horizontal="center" vertical="top"/>
    </xf>
    <xf numFmtId="0" fontId="5" fillId="2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3" borderId="0" xfId="0" applyNumberFormat="1" applyFont="1" applyFill="1" applyBorder="1" applyAlignment="1" applyProtection="1">
      <alignment vertical="top" shrinkToFit="1"/>
      <protection locked="0"/>
    </xf>
    <xf numFmtId="4" fontId="5" fillId="2" borderId="0" xfId="0" applyNumberFormat="1" applyFont="1" applyFill="1" applyBorder="1" applyAlignment="1">
      <alignment vertical="top" shrinkToFit="1"/>
    </xf>
    <xf numFmtId="0" fontId="5" fillId="2" borderId="27" xfId="0" applyFont="1" applyFill="1" applyBorder="1" applyAlignment="1">
      <alignment vertical="top"/>
    </xf>
    <xf numFmtId="49" fontId="5" fillId="2" borderId="18" xfId="0" applyNumberFormat="1" applyFont="1" applyFill="1" applyBorder="1" applyAlignment="1">
      <alignment vertical="top"/>
    </xf>
    <xf numFmtId="0" fontId="5" fillId="2" borderId="18" xfId="0" applyFont="1" applyFill="1" applyBorder="1" applyAlignment="1">
      <alignment horizontal="center" vertical="top" shrinkToFit="1"/>
    </xf>
    <xf numFmtId="165" fontId="5" fillId="2" borderId="18" xfId="0" applyNumberFormat="1" applyFont="1" applyFill="1" applyBorder="1" applyAlignment="1">
      <alignment vertical="top" shrinkToFit="1"/>
    </xf>
    <xf numFmtId="4" fontId="5" fillId="2" borderId="18" xfId="0" applyNumberFormat="1" applyFont="1" applyFill="1" applyBorder="1" applyAlignment="1">
      <alignment vertical="top" shrinkToFit="1"/>
    </xf>
    <xf numFmtId="4" fontId="5" fillId="2" borderId="38" xfId="0" applyNumberFormat="1" applyFont="1" applyFill="1" applyBorder="1" applyAlignment="1">
      <alignment vertical="top" shrinkToFit="1"/>
    </xf>
    <xf numFmtId="4" fontId="5" fillId="2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3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0" fontId="17" fillId="0" borderId="18" xfId="0" applyNumberFormat="1" applyFont="1" applyBorder="1" applyAlignment="1">
      <alignment vertical="top" wrapText="1"/>
    </xf>
    <xf numFmtId="165" fontId="16" fillId="3" borderId="0" xfId="0" applyNumberFormat="1" applyFont="1" applyFill="1" applyBorder="1" applyAlignment="1" applyProtection="1">
      <alignment vertical="top" shrinkToFit="1"/>
      <protection locked="0"/>
    </xf>
    <xf numFmtId="49" fontId="16" fillId="3" borderId="0" xfId="0" applyNumberFormat="1" applyFont="1" applyFill="1" applyBorder="1" applyAlignment="1" applyProtection="1">
      <alignment vertical="top"/>
      <protection locked="0"/>
    </xf>
    <xf numFmtId="49" fontId="16" fillId="3" borderId="18" xfId="0" applyNumberFormat="1" applyFont="1" applyFill="1" applyBorder="1" applyAlignment="1" applyProtection="1">
      <alignment vertical="top"/>
      <protection locked="0"/>
    </xf>
    <xf numFmtId="49" fontId="5" fillId="2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49" fontId="16" fillId="3" borderId="0" xfId="0" applyNumberFormat="1" applyFont="1" applyFill="1" applyBorder="1" applyAlignment="1" applyProtection="1">
      <alignment horizontal="left" vertical="top" wrapText="1"/>
      <protection locked="0"/>
    </xf>
    <xf numFmtId="49" fontId="16" fillId="3" borderId="18" xfId="0" applyNumberFormat="1" applyFont="1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vertical="top" wrapText="1"/>
    </xf>
    <xf numFmtId="49" fontId="5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0" fontId="16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0" fontId="16" fillId="0" borderId="0" xfId="0" applyNumberFormat="1" applyFont="1" applyBorder="1" applyAlignment="1">
      <alignment vertical="top" wrapText="1"/>
    </xf>
    <xf numFmtId="0" fontId="16" fillId="0" borderId="18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0"/>
  <sheetViews>
    <sheetView showGridLines="0" tabSelected="1" topLeftCell="B26" zoomScaleNormal="100" zoomScaleSheetLayoutView="75" workbookViewId="0">
      <selection activeCell="A28" sqref="A28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36</v>
      </c>
      <c r="B1" s="76" t="s">
        <v>39</v>
      </c>
      <c r="C1" s="77"/>
      <c r="D1" s="77"/>
      <c r="E1" s="77"/>
      <c r="F1" s="77"/>
      <c r="G1" s="77"/>
      <c r="H1" s="77"/>
      <c r="I1" s="77"/>
      <c r="J1" s="78"/>
    </row>
    <row r="2" spans="1:15" ht="36" customHeight="1" x14ac:dyDescent="0.25">
      <c r="A2" s="2"/>
      <c r="B2" s="110" t="s">
        <v>22</v>
      </c>
      <c r="C2" s="111"/>
      <c r="D2" s="112" t="s">
        <v>41</v>
      </c>
      <c r="E2" s="113" t="s">
        <v>42</v>
      </c>
      <c r="F2" s="114"/>
      <c r="G2" s="114"/>
      <c r="H2" s="114"/>
      <c r="I2" s="114"/>
      <c r="J2" s="115"/>
      <c r="O2" s="1"/>
    </row>
    <row r="3" spans="1:15" ht="27" hidden="1" customHeight="1" x14ac:dyDescent="0.25">
      <c r="A3" s="2"/>
      <c r="B3" s="116"/>
      <c r="C3" s="111"/>
      <c r="D3" s="117"/>
      <c r="E3" s="118"/>
      <c r="F3" s="119"/>
      <c r="G3" s="119"/>
      <c r="H3" s="119"/>
      <c r="I3" s="119"/>
      <c r="J3" s="120"/>
    </row>
    <row r="4" spans="1:15" ht="23.25" customHeight="1" x14ac:dyDescent="0.25">
      <c r="A4" s="2"/>
      <c r="B4" s="121"/>
      <c r="C4" s="122"/>
      <c r="D4" s="123"/>
      <c r="E4" s="124"/>
      <c r="F4" s="124"/>
      <c r="G4" s="124"/>
      <c r="H4" s="124"/>
      <c r="I4" s="124"/>
      <c r="J4" s="125"/>
    </row>
    <row r="5" spans="1:15" ht="24" customHeight="1" x14ac:dyDescent="0.25">
      <c r="A5" s="2"/>
      <c r="B5" s="31" t="s">
        <v>40</v>
      </c>
      <c r="D5" s="91"/>
      <c r="E5" s="92"/>
      <c r="F5" s="92"/>
      <c r="G5" s="92"/>
      <c r="H5" s="18" t="s">
        <v>38</v>
      </c>
      <c r="I5" s="22"/>
      <c r="J5" s="8"/>
    </row>
    <row r="6" spans="1:15" ht="15.75" customHeight="1" x14ac:dyDescent="0.25">
      <c r="A6" s="2"/>
      <c r="B6" s="28"/>
      <c r="C6" s="55"/>
      <c r="D6" s="85"/>
      <c r="E6" s="93"/>
      <c r="F6" s="93"/>
      <c r="G6" s="93"/>
      <c r="H6" s="18" t="s">
        <v>34</v>
      </c>
      <c r="I6" s="22"/>
      <c r="J6" s="8"/>
    </row>
    <row r="7" spans="1:15" ht="15.75" customHeight="1" x14ac:dyDescent="0.25">
      <c r="A7" s="2"/>
      <c r="B7" s="29"/>
      <c r="C7" s="56"/>
      <c r="D7" s="53"/>
      <c r="E7" s="94"/>
      <c r="F7" s="95"/>
      <c r="G7" s="95"/>
      <c r="H7" s="24"/>
      <c r="I7" s="23"/>
      <c r="J7" s="34"/>
    </row>
    <row r="8" spans="1:15" ht="24" hidden="1" customHeight="1" x14ac:dyDescent="0.25">
      <c r="A8" s="2"/>
      <c r="B8" s="31" t="s">
        <v>20</v>
      </c>
      <c r="D8" s="51"/>
      <c r="H8" s="18" t="s">
        <v>38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19</v>
      </c>
      <c r="D11" s="126"/>
      <c r="E11" s="126"/>
      <c r="F11" s="126"/>
      <c r="G11" s="126"/>
      <c r="H11" s="18" t="s">
        <v>38</v>
      </c>
      <c r="I11" s="131"/>
      <c r="J11" s="8"/>
    </row>
    <row r="12" spans="1:15" ht="15.75" customHeight="1" x14ac:dyDescent="0.25">
      <c r="A12" s="2"/>
      <c r="B12" s="28"/>
      <c r="C12" s="55"/>
      <c r="D12" s="127"/>
      <c r="E12" s="127"/>
      <c r="F12" s="127"/>
      <c r="G12" s="127"/>
      <c r="H12" s="18" t="s">
        <v>34</v>
      </c>
      <c r="I12" s="131"/>
      <c r="J12" s="8"/>
    </row>
    <row r="13" spans="1:15" ht="15.75" customHeight="1" x14ac:dyDescent="0.25">
      <c r="A13" s="2"/>
      <c r="B13" s="29"/>
      <c r="C13" s="56"/>
      <c r="D13" s="130"/>
      <c r="E13" s="128"/>
      <c r="F13" s="129"/>
      <c r="G13" s="129"/>
      <c r="H13" s="19"/>
      <c r="I13" s="23"/>
      <c r="J13" s="34"/>
    </row>
    <row r="14" spans="1:15" ht="24" customHeight="1" x14ac:dyDescent="0.25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32</v>
      </c>
      <c r="C15" s="61"/>
      <c r="D15" s="54"/>
      <c r="E15" s="86"/>
      <c r="F15" s="86"/>
      <c r="G15" s="87"/>
      <c r="H15" s="87"/>
      <c r="I15" s="87" t="s">
        <v>29</v>
      </c>
      <c r="J15" s="88"/>
    </row>
    <row r="16" spans="1:15" ht="23.25" customHeight="1" x14ac:dyDescent="0.25">
      <c r="A16" s="193" t="s">
        <v>24</v>
      </c>
      <c r="B16" s="38" t="s">
        <v>24</v>
      </c>
      <c r="C16" s="62"/>
      <c r="D16" s="63"/>
      <c r="E16" s="82"/>
      <c r="F16" s="83"/>
      <c r="G16" s="82"/>
      <c r="H16" s="83"/>
      <c r="I16" s="82">
        <f>SUMIF(F69:F106,A16,I69:I106)+SUMIF(F69:F106,"PSU",I69:I106)</f>
        <v>0</v>
      </c>
      <c r="J16" s="84"/>
    </row>
    <row r="17" spans="1:10" ht="23.25" customHeight="1" x14ac:dyDescent="0.25">
      <c r="A17" s="193" t="s">
        <v>25</v>
      </c>
      <c r="B17" s="38" t="s">
        <v>25</v>
      </c>
      <c r="C17" s="62"/>
      <c r="D17" s="63"/>
      <c r="E17" s="82"/>
      <c r="F17" s="83"/>
      <c r="G17" s="82"/>
      <c r="H17" s="83"/>
      <c r="I17" s="82">
        <f>SUMIF(F69:F106,A17,I69:I106)</f>
        <v>0</v>
      </c>
      <c r="J17" s="84"/>
    </row>
    <row r="18" spans="1:10" ht="23.25" customHeight="1" x14ac:dyDescent="0.25">
      <c r="A18" s="193" t="s">
        <v>26</v>
      </c>
      <c r="B18" s="38" t="s">
        <v>26</v>
      </c>
      <c r="C18" s="62"/>
      <c r="D18" s="63"/>
      <c r="E18" s="82"/>
      <c r="F18" s="83"/>
      <c r="G18" s="82"/>
      <c r="H18" s="83"/>
      <c r="I18" s="82">
        <f>SUMIF(F69:F106,A18,I69:I106)</f>
        <v>0</v>
      </c>
      <c r="J18" s="84"/>
    </row>
    <row r="19" spans="1:10" ht="23.25" customHeight="1" x14ac:dyDescent="0.25">
      <c r="A19" s="193" t="s">
        <v>149</v>
      </c>
      <c r="B19" s="38" t="s">
        <v>27</v>
      </c>
      <c r="C19" s="62"/>
      <c r="D19" s="63"/>
      <c r="E19" s="82"/>
      <c r="F19" s="83"/>
      <c r="G19" s="82"/>
      <c r="H19" s="83"/>
      <c r="I19" s="82">
        <f>SUMIF(F69:F106,A19,I69:I106)</f>
        <v>0</v>
      </c>
      <c r="J19" s="84"/>
    </row>
    <row r="20" spans="1:10" ht="23.25" customHeight="1" x14ac:dyDescent="0.25">
      <c r="A20" s="193" t="s">
        <v>150</v>
      </c>
      <c r="B20" s="38" t="s">
        <v>28</v>
      </c>
      <c r="C20" s="62"/>
      <c r="D20" s="63"/>
      <c r="E20" s="82"/>
      <c r="F20" s="83"/>
      <c r="G20" s="82"/>
      <c r="H20" s="83"/>
      <c r="I20" s="82">
        <f>SUMIF(F69:F106,A20,I69:I106)</f>
        <v>0</v>
      </c>
      <c r="J20" s="84"/>
    </row>
    <row r="21" spans="1:10" ht="23.25" customHeight="1" x14ac:dyDescent="0.25">
      <c r="A21" s="2"/>
      <c r="B21" s="48" t="s">
        <v>29</v>
      </c>
      <c r="C21" s="64"/>
      <c r="D21" s="65"/>
      <c r="E21" s="89"/>
      <c r="F21" s="90"/>
      <c r="G21" s="89"/>
      <c r="H21" s="90"/>
      <c r="I21" s="89">
        <f>SUM(I16:J20)</f>
        <v>0</v>
      </c>
      <c r="J21" s="101"/>
    </row>
    <row r="22" spans="1:10" ht="33" customHeight="1" x14ac:dyDescent="0.25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99">
        <f>ZakladDPHSniVypocet</f>
        <v>0</v>
      </c>
      <c r="H23" s="100"/>
      <c r="I23" s="100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97">
        <f>IF(A24&gt;50, ROUNDUP(A23, 0), ROUNDDOWN(A23, 0))</f>
        <v>0</v>
      </c>
      <c r="H24" s="98"/>
      <c r="I24" s="98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99">
        <f>ZakladDPHZaklVypocet</f>
        <v>0</v>
      </c>
      <c r="H25" s="100"/>
      <c r="I25" s="100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79">
        <f>IF(A26&gt;50, ROUNDUP(A25, 0), ROUNDDOWN(A25, 0))</f>
        <v>0</v>
      </c>
      <c r="H26" s="80"/>
      <c r="I26" s="80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1">
        <f>CenaCelkem-(ZakladDPHSni+DPHSni+ZakladDPHZakl+DPHZakl)</f>
        <v>0</v>
      </c>
      <c r="H27" s="81"/>
      <c r="I27" s="81"/>
      <c r="J27" s="41" t="str">
        <f t="shared" si="0"/>
        <v>CZK</v>
      </c>
    </row>
    <row r="28" spans="1:10" ht="27.75" hidden="1" customHeight="1" thickBot="1" x14ac:dyDescent="0.3">
      <c r="A28" s="2"/>
      <c r="B28" s="162" t="s">
        <v>23</v>
      </c>
      <c r="C28" s="163"/>
      <c r="D28" s="163"/>
      <c r="E28" s="164"/>
      <c r="F28" s="165"/>
      <c r="G28" s="166">
        <f>ZakladDPHSniVypocet+ZakladDPHZaklVypocet</f>
        <v>0</v>
      </c>
      <c r="H28" s="166"/>
      <c r="I28" s="166"/>
      <c r="J28" s="167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2" t="s">
        <v>35</v>
      </c>
      <c r="C29" s="168"/>
      <c r="D29" s="168"/>
      <c r="E29" s="168"/>
      <c r="F29" s="169"/>
      <c r="G29" s="170">
        <f>IF(A29&gt;50, ROUNDUP(A27, 0), ROUNDDOWN(A27, 0))</f>
        <v>0</v>
      </c>
      <c r="H29" s="170"/>
      <c r="I29" s="170"/>
      <c r="J29" s="171" t="s">
        <v>64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102"/>
      <c r="E34" s="103"/>
      <c r="G34" s="104"/>
      <c r="H34" s="105"/>
      <c r="I34" s="105"/>
      <c r="J34" s="25"/>
    </row>
    <row r="35" spans="1:10" ht="12.75" customHeight="1" x14ac:dyDescent="0.25">
      <c r="A35" s="2"/>
      <c r="B35" s="2"/>
      <c r="D35" s="96" t="s">
        <v>2</v>
      </c>
      <c r="E35" s="96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134" t="s">
        <v>16</v>
      </c>
      <c r="C37" s="135"/>
      <c r="D37" s="135"/>
      <c r="E37" s="135"/>
      <c r="F37" s="136"/>
      <c r="G37" s="136"/>
      <c r="H37" s="136"/>
      <c r="I37" s="136"/>
      <c r="J37" s="137"/>
    </row>
    <row r="38" spans="1:10" ht="25.5" customHeight="1" x14ac:dyDescent="0.25">
      <c r="A38" s="133" t="s">
        <v>37</v>
      </c>
      <c r="B38" s="138" t="s">
        <v>17</v>
      </c>
      <c r="C38" s="139" t="s">
        <v>5</v>
      </c>
      <c r="D38" s="139"/>
      <c r="E38" s="139"/>
      <c r="F38" s="140" t="str">
        <f>B23</f>
        <v>Základ pro sníženou DPH</v>
      </c>
      <c r="G38" s="140" t="str">
        <f>B25</f>
        <v>Základ pro základní DPH</v>
      </c>
      <c r="H38" s="141" t="s">
        <v>18</v>
      </c>
      <c r="I38" s="141" t="s">
        <v>1</v>
      </c>
      <c r="J38" s="142" t="s">
        <v>0</v>
      </c>
    </row>
    <row r="39" spans="1:10" ht="25.5" hidden="1" customHeight="1" x14ac:dyDescent="0.25">
      <c r="A39" s="133">
        <v>1</v>
      </c>
      <c r="B39" s="143" t="s">
        <v>43</v>
      </c>
      <c r="C39" s="144"/>
      <c r="D39" s="144"/>
      <c r="E39" s="144"/>
      <c r="F39" s="145">
        <f>'00 00 Naklady'!AE31+'SO 01 D.1.1. Pol'!AE200+'SO 01 D.4.1.1 Pol'!AE405+'SO 01 D.4.1.2 Pol'!AE68+'SO 01 D.4.1.3 Pol'!AE58+'SO 01 D.4.1.4 Pol'!AE86+'SO 01 D.4.2 Pol'!AE44+'SO 01 D.4.3 Pol'!AE137</f>
        <v>0</v>
      </c>
      <c r="G39" s="146">
        <f>'00 00 Naklady'!AF31+'SO 01 D.1.1. Pol'!AF200+'SO 01 D.4.1.1 Pol'!AF405+'SO 01 D.4.1.2 Pol'!AF68+'SO 01 D.4.1.3 Pol'!AF58+'SO 01 D.4.1.4 Pol'!AF86+'SO 01 D.4.2 Pol'!AF44+'SO 01 D.4.3 Pol'!AF137</f>
        <v>0</v>
      </c>
      <c r="H39" s="147">
        <f>(F39*SazbaDPH1/100)+(G39*SazbaDPH2/100)</f>
        <v>0</v>
      </c>
      <c r="I39" s="147">
        <f>F39+G39+H39</f>
        <v>0</v>
      </c>
      <c r="J39" s="148" t="str">
        <f>IF(_xlfn.SINGLE(CenaCelkemVypocet)=0,"",I39/_xlfn.SINGLE(CenaCelkemVypocet)*100)</f>
        <v/>
      </c>
    </row>
    <row r="40" spans="1:10" ht="25.5" customHeight="1" x14ac:dyDescent="0.25">
      <c r="A40" s="133">
        <v>2</v>
      </c>
      <c r="B40" s="149"/>
      <c r="C40" s="150" t="s">
        <v>44</v>
      </c>
      <c r="D40" s="150"/>
      <c r="E40" s="150"/>
      <c r="F40" s="151">
        <f>'00 00 Naklady'!AE31</f>
        <v>0</v>
      </c>
      <c r="G40" s="152">
        <f>'00 00 Naklady'!AF31</f>
        <v>0</v>
      </c>
      <c r="H40" s="152">
        <f>(F40*SazbaDPH1/100)+(G40*SazbaDPH2/100)</f>
        <v>0</v>
      </c>
      <c r="I40" s="152">
        <f>F40+G40+H40</f>
        <v>0</v>
      </c>
      <c r="J40" s="153" t="str">
        <f>IF(_xlfn.SINGLE(CenaCelkemVypocet)=0,"",I40/_xlfn.SINGLE(CenaCelkemVypocet)*100)</f>
        <v/>
      </c>
    </row>
    <row r="41" spans="1:10" ht="25.5" customHeight="1" x14ac:dyDescent="0.25">
      <c r="A41" s="133">
        <v>3</v>
      </c>
      <c r="B41" s="154" t="s">
        <v>45</v>
      </c>
      <c r="C41" s="144" t="s">
        <v>46</v>
      </c>
      <c r="D41" s="144"/>
      <c r="E41" s="144"/>
      <c r="F41" s="155">
        <f>'00 00 Naklady'!AE31</f>
        <v>0</v>
      </c>
      <c r="G41" s="147">
        <f>'00 00 Naklady'!AF31</f>
        <v>0</v>
      </c>
      <c r="H41" s="147">
        <f>(F41*SazbaDPH1/100)+(G41*SazbaDPH2/100)</f>
        <v>0</v>
      </c>
      <c r="I41" s="147">
        <f>F41+G41+H41</f>
        <v>0</v>
      </c>
      <c r="J41" s="148" t="str">
        <f>IF(_xlfn.SINGLE(CenaCelkemVypocet)=0,"",I41/_xlfn.SINGLE(CenaCelkemVypocet)*100)</f>
        <v/>
      </c>
    </row>
    <row r="42" spans="1:10" ht="25.5" customHeight="1" x14ac:dyDescent="0.25">
      <c r="A42" s="133">
        <v>2</v>
      </c>
      <c r="B42" s="149"/>
      <c r="C42" s="150" t="s">
        <v>47</v>
      </c>
      <c r="D42" s="150"/>
      <c r="E42" s="150"/>
      <c r="F42" s="151"/>
      <c r="G42" s="152"/>
      <c r="H42" s="152">
        <f>(F42*SazbaDPH1/100)+(G42*SazbaDPH2/100)</f>
        <v>0</v>
      </c>
      <c r="I42" s="152"/>
      <c r="J42" s="153"/>
    </row>
    <row r="43" spans="1:10" ht="25.5" customHeight="1" x14ac:dyDescent="0.25">
      <c r="A43" s="133">
        <v>2</v>
      </c>
      <c r="B43" s="149" t="s">
        <v>48</v>
      </c>
      <c r="C43" s="150" t="s">
        <v>42</v>
      </c>
      <c r="D43" s="150"/>
      <c r="E43" s="150"/>
      <c r="F43" s="151">
        <f>'SO 01 D.1.1. Pol'!AE200+'SO 01 D.4.1.1 Pol'!AE405+'SO 01 D.4.1.2 Pol'!AE68+'SO 01 D.4.1.3 Pol'!AE58+'SO 01 D.4.1.4 Pol'!AE86+'SO 01 D.4.2 Pol'!AE44+'SO 01 D.4.3 Pol'!AE137</f>
        <v>0</v>
      </c>
      <c r="G43" s="152">
        <f>'SO 01 D.1.1. Pol'!AF200+'SO 01 D.4.1.1 Pol'!AF405+'SO 01 D.4.1.2 Pol'!AF68+'SO 01 D.4.1.3 Pol'!AF58+'SO 01 D.4.1.4 Pol'!AF86+'SO 01 D.4.2 Pol'!AF44+'SO 01 D.4.3 Pol'!AF137</f>
        <v>0</v>
      </c>
      <c r="H43" s="152">
        <f>(F43*SazbaDPH1/100)+(G43*SazbaDPH2/100)</f>
        <v>0</v>
      </c>
      <c r="I43" s="152">
        <f>F43+G43+H43</f>
        <v>0</v>
      </c>
      <c r="J43" s="153" t="str">
        <f>IF(_xlfn.SINGLE(CenaCelkemVypocet)=0,"",I43/_xlfn.SINGLE(CenaCelkemVypocet)*100)</f>
        <v/>
      </c>
    </row>
    <row r="44" spans="1:10" ht="25.5" customHeight="1" x14ac:dyDescent="0.25">
      <c r="A44" s="133">
        <v>3</v>
      </c>
      <c r="B44" s="154" t="s">
        <v>49</v>
      </c>
      <c r="C44" s="144" t="s">
        <v>50</v>
      </c>
      <c r="D44" s="144"/>
      <c r="E44" s="144"/>
      <c r="F44" s="155">
        <f>'SO 01 D.1.1. Pol'!AE200</f>
        <v>0</v>
      </c>
      <c r="G44" s="147">
        <f>'SO 01 D.1.1. Pol'!AF200</f>
        <v>0</v>
      </c>
      <c r="H44" s="147">
        <f>(F44*SazbaDPH1/100)+(G44*SazbaDPH2/100)</f>
        <v>0</v>
      </c>
      <c r="I44" s="147">
        <f>F44+G44+H44</f>
        <v>0</v>
      </c>
      <c r="J44" s="148" t="str">
        <f>IF(_xlfn.SINGLE(CenaCelkemVypocet)=0,"",I44/_xlfn.SINGLE(CenaCelkemVypocet)*100)</f>
        <v/>
      </c>
    </row>
    <row r="45" spans="1:10" ht="25.5" customHeight="1" x14ac:dyDescent="0.25">
      <c r="A45" s="133">
        <v>3</v>
      </c>
      <c r="B45" s="154" t="s">
        <v>51</v>
      </c>
      <c r="C45" s="144" t="s">
        <v>52</v>
      </c>
      <c r="D45" s="144"/>
      <c r="E45" s="144"/>
      <c r="F45" s="155">
        <f>'SO 01 D.4.1.1 Pol'!AE405</f>
        <v>0</v>
      </c>
      <c r="G45" s="147">
        <f>'SO 01 D.4.1.1 Pol'!AF405</f>
        <v>0</v>
      </c>
      <c r="H45" s="147">
        <f>(F45*SazbaDPH1/100)+(G45*SazbaDPH2/100)</f>
        <v>0</v>
      </c>
      <c r="I45" s="147">
        <f>F45+G45+H45</f>
        <v>0</v>
      </c>
      <c r="J45" s="148" t="str">
        <f>IF(_xlfn.SINGLE(CenaCelkemVypocet)=0,"",I45/_xlfn.SINGLE(CenaCelkemVypocet)*100)</f>
        <v/>
      </c>
    </row>
    <row r="46" spans="1:10" ht="25.5" customHeight="1" x14ac:dyDescent="0.25">
      <c r="A46" s="133">
        <v>3</v>
      </c>
      <c r="B46" s="154" t="s">
        <v>53</v>
      </c>
      <c r="C46" s="144" t="s">
        <v>54</v>
      </c>
      <c r="D46" s="144"/>
      <c r="E46" s="144"/>
      <c r="F46" s="155">
        <f>'SO 01 D.4.1.2 Pol'!AE68</f>
        <v>0</v>
      </c>
      <c r="G46" s="147">
        <f>'SO 01 D.4.1.2 Pol'!AF68</f>
        <v>0</v>
      </c>
      <c r="H46" s="147">
        <f>(F46*SazbaDPH1/100)+(G46*SazbaDPH2/100)</f>
        <v>0</v>
      </c>
      <c r="I46" s="147">
        <f>F46+G46+H46</f>
        <v>0</v>
      </c>
      <c r="J46" s="148" t="str">
        <f>IF(_xlfn.SINGLE(CenaCelkemVypocet)=0,"",I46/_xlfn.SINGLE(CenaCelkemVypocet)*100)</f>
        <v/>
      </c>
    </row>
    <row r="47" spans="1:10" ht="25.5" customHeight="1" x14ac:dyDescent="0.25">
      <c r="A47" s="133">
        <v>3</v>
      </c>
      <c r="B47" s="154" t="s">
        <v>55</v>
      </c>
      <c r="C47" s="144" t="s">
        <v>56</v>
      </c>
      <c r="D47" s="144"/>
      <c r="E47" s="144"/>
      <c r="F47" s="155">
        <f>'SO 01 D.4.1.3 Pol'!AE58</f>
        <v>0</v>
      </c>
      <c r="G47" s="147">
        <f>'SO 01 D.4.1.3 Pol'!AF58</f>
        <v>0</v>
      </c>
      <c r="H47" s="147">
        <f>(F47*SazbaDPH1/100)+(G47*SazbaDPH2/100)</f>
        <v>0</v>
      </c>
      <c r="I47" s="147">
        <f>F47+G47+H47</f>
        <v>0</v>
      </c>
      <c r="J47" s="148" t="str">
        <f>IF(_xlfn.SINGLE(CenaCelkemVypocet)=0,"",I47/_xlfn.SINGLE(CenaCelkemVypocet)*100)</f>
        <v/>
      </c>
    </row>
    <row r="48" spans="1:10" ht="25.5" customHeight="1" x14ac:dyDescent="0.25">
      <c r="A48" s="133">
        <v>3</v>
      </c>
      <c r="B48" s="154" t="s">
        <v>57</v>
      </c>
      <c r="C48" s="144" t="s">
        <v>58</v>
      </c>
      <c r="D48" s="144"/>
      <c r="E48" s="144"/>
      <c r="F48" s="155">
        <f>'SO 01 D.4.1.4 Pol'!AE86</f>
        <v>0</v>
      </c>
      <c r="G48" s="147">
        <f>'SO 01 D.4.1.4 Pol'!AF86</f>
        <v>0</v>
      </c>
      <c r="H48" s="147">
        <f>(F48*SazbaDPH1/100)+(G48*SazbaDPH2/100)</f>
        <v>0</v>
      </c>
      <c r="I48" s="147">
        <f>F48+G48+H48</f>
        <v>0</v>
      </c>
      <c r="J48" s="148" t="str">
        <f>IF(_xlfn.SINGLE(CenaCelkemVypocet)=0,"",I48/_xlfn.SINGLE(CenaCelkemVypocet)*100)</f>
        <v/>
      </c>
    </row>
    <row r="49" spans="1:10" ht="25.5" customHeight="1" x14ac:dyDescent="0.25">
      <c r="A49" s="133">
        <v>3</v>
      </c>
      <c r="B49" s="154" t="s">
        <v>59</v>
      </c>
      <c r="C49" s="144" t="s">
        <v>60</v>
      </c>
      <c r="D49" s="144"/>
      <c r="E49" s="144"/>
      <c r="F49" s="155">
        <f>'SO 01 D.4.2 Pol'!AE44</f>
        <v>0</v>
      </c>
      <c r="G49" s="147">
        <f>'SO 01 D.4.2 Pol'!AF44</f>
        <v>0</v>
      </c>
      <c r="H49" s="147">
        <f>(F49*SazbaDPH1/100)+(G49*SazbaDPH2/100)</f>
        <v>0</v>
      </c>
      <c r="I49" s="147">
        <f>F49+G49+H49</f>
        <v>0</v>
      </c>
      <c r="J49" s="148" t="str">
        <f>IF(_xlfn.SINGLE(CenaCelkemVypocet)=0,"",I49/_xlfn.SINGLE(CenaCelkemVypocet)*100)</f>
        <v/>
      </c>
    </row>
    <row r="50" spans="1:10" ht="25.5" customHeight="1" x14ac:dyDescent="0.25">
      <c r="A50" s="133">
        <v>3</v>
      </c>
      <c r="B50" s="154" t="s">
        <v>61</v>
      </c>
      <c r="C50" s="144" t="s">
        <v>62</v>
      </c>
      <c r="D50" s="144"/>
      <c r="E50" s="144"/>
      <c r="F50" s="155">
        <f>'SO 01 D.4.3 Pol'!AE137</f>
        <v>0</v>
      </c>
      <c r="G50" s="147">
        <f>'SO 01 D.4.3 Pol'!AF137</f>
        <v>0</v>
      </c>
      <c r="H50" s="147">
        <f>(F50*SazbaDPH1/100)+(G50*SazbaDPH2/100)</f>
        <v>0</v>
      </c>
      <c r="I50" s="147">
        <f>F50+G50+H50</f>
        <v>0</v>
      </c>
      <c r="J50" s="148" t="str">
        <f>IF(_xlfn.SINGLE(CenaCelkemVypocet)=0,"",I50/_xlfn.SINGLE(CenaCelkemVypocet)*100)</f>
        <v/>
      </c>
    </row>
    <row r="51" spans="1:10" ht="25.5" customHeight="1" x14ac:dyDescent="0.25">
      <c r="A51" s="133"/>
      <c r="B51" s="156" t="s">
        <v>63</v>
      </c>
      <c r="C51" s="157"/>
      <c r="D51" s="157"/>
      <c r="E51" s="158"/>
      <c r="F51" s="159">
        <f>SUMIF(A39:A50,"=1",F39:F50)</f>
        <v>0</v>
      </c>
      <c r="G51" s="160">
        <f>SUMIF(A39:A50,"=1",G39:G50)</f>
        <v>0</v>
      </c>
      <c r="H51" s="160">
        <f>SUMIF(A39:A50,"=1",H39:H50)</f>
        <v>0</v>
      </c>
      <c r="I51" s="160">
        <f>SUMIF(A39:A50,"=1",I39:I50)</f>
        <v>0</v>
      </c>
      <c r="J51" s="161">
        <f>SUMIF(A39:A50,"=1",J39:J50)</f>
        <v>0</v>
      </c>
    </row>
    <row r="53" spans="1:10" x14ac:dyDescent="0.25">
      <c r="A53" t="s">
        <v>65</v>
      </c>
      <c r="B53" t="s">
        <v>66</v>
      </c>
    </row>
    <row r="54" spans="1:10" x14ac:dyDescent="0.25">
      <c r="A54" t="s">
        <v>67</v>
      </c>
      <c r="B54" t="s">
        <v>68</v>
      </c>
    </row>
    <row r="55" spans="1:10" x14ac:dyDescent="0.25">
      <c r="A55" t="s">
        <v>69</v>
      </c>
      <c r="B55" t="s">
        <v>70</v>
      </c>
    </row>
    <row r="56" spans="1:10" x14ac:dyDescent="0.25">
      <c r="A56" t="s">
        <v>67</v>
      </c>
      <c r="B56" t="s">
        <v>71</v>
      </c>
    </row>
    <row r="57" spans="1:10" x14ac:dyDescent="0.25">
      <c r="A57" t="s">
        <v>69</v>
      </c>
      <c r="B57" t="s">
        <v>72</v>
      </c>
    </row>
    <row r="58" spans="1:10" x14ac:dyDescent="0.25">
      <c r="A58" t="s">
        <v>69</v>
      </c>
      <c r="B58" t="s">
        <v>73</v>
      </c>
    </row>
    <row r="59" spans="1:10" x14ac:dyDescent="0.25">
      <c r="A59" t="s">
        <v>69</v>
      </c>
      <c r="B59" t="s">
        <v>74</v>
      </c>
    </row>
    <row r="60" spans="1:10" x14ac:dyDescent="0.25">
      <c r="A60" t="s">
        <v>69</v>
      </c>
      <c r="B60" t="s">
        <v>75</v>
      </c>
    </row>
    <row r="61" spans="1:10" x14ac:dyDescent="0.25">
      <c r="A61" t="s">
        <v>69</v>
      </c>
      <c r="B61" t="s">
        <v>76</v>
      </c>
    </row>
    <row r="62" spans="1:10" x14ac:dyDescent="0.25">
      <c r="A62" t="s">
        <v>69</v>
      </c>
      <c r="B62" t="s">
        <v>77</v>
      </c>
    </row>
    <row r="63" spans="1:10" x14ac:dyDescent="0.25">
      <c r="A63" t="s">
        <v>69</v>
      </c>
      <c r="B63" t="s">
        <v>78</v>
      </c>
    </row>
    <row r="66" spans="1:10" ht="15.6" x14ac:dyDescent="0.3">
      <c r="B66" s="172" t="s">
        <v>79</v>
      </c>
    </row>
    <row r="68" spans="1:10" ht="25.5" customHeight="1" x14ac:dyDescent="0.25">
      <c r="A68" s="174"/>
      <c r="B68" s="177" t="s">
        <v>17</v>
      </c>
      <c r="C68" s="177" t="s">
        <v>5</v>
      </c>
      <c r="D68" s="178"/>
      <c r="E68" s="178"/>
      <c r="F68" s="179" t="s">
        <v>80</v>
      </c>
      <c r="G68" s="179"/>
      <c r="H68" s="179"/>
      <c r="I68" s="179" t="s">
        <v>29</v>
      </c>
      <c r="J68" s="179" t="s">
        <v>0</v>
      </c>
    </row>
    <row r="69" spans="1:10" ht="36.75" customHeight="1" x14ac:dyDescent="0.25">
      <c r="A69" s="175"/>
      <c r="B69" s="180" t="s">
        <v>81</v>
      </c>
      <c r="C69" s="181" t="s">
        <v>82</v>
      </c>
      <c r="D69" s="182"/>
      <c r="E69" s="182"/>
      <c r="F69" s="189" t="s">
        <v>24</v>
      </c>
      <c r="G69" s="190"/>
      <c r="H69" s="190"/>
      <c r="I69" s="190">
        <f>'SO 01 D.1.1. Pol'!G8</f>
        <v>0</v>
      </c>
      <c r="J69" s="186" t="str">
        <f>IF(I107=0,"",I69/I107*100)</f>
        <v/>
      </c>
    </row>
    <row r="70" spans="1:10" ht="36.75" customHeight="1" x14ac:dyDescent="0.25">
      <c r="A70" s="175"/>
      <c r="B70" s="180" t="s">
        <v>83</v>
      </c>
      <c r="C70" s="181" t="s">
        <v>84</v>
      </c>
      <c r="D70" s="182"/>
      <c r="E70" s="182"/>
      <c r="F70" s="189" t="s">
        <v>24</v>
      </c>
      <c r="G70" s="190"/>
      <c r="H70" s="190"/>
      <c r="I70" s="190">
        <f>'SO 01 D.1.1. Pol'!G15</f>
        <v>0</v>
      </c>
      <c r="J70" s="186" t="str">
        <f>IF(I107=0,"",I70/I107*100)</f>
        <v/>
      </c>
    </row>
    <row r="71" spans="1:10" ht="36.75" customHeight="1" x14ac:dyDescent="0.25">
      <c r="A71" s="175"/>
      <c r="B71" s="180" t="s">
        <v>85</v>
      </c>
      <c r="C71" s="181" t="s">
        <v>86</v>
      </c>
      <c r="D71" s="182"/>
      <c r="E71" s="182"/>
      <c r="F71" s="189" t="s">
        <v>24</v>
      </c>
      <c r="G71" s="190"/>
      <c r="H71" s="190"/>
      <c r="I71" s="190">
        <f>'SO 01 D.1.1. Pol'!G22</f>
        <v>0</v>
      </c>
      <c r="J71" s="186" t="str">
        <f>IF(I107=0,"",I71/I107*100)</f>
        <v/>
      </c>
    </row>
    <row r="72" spans="1:10" ht="36.75" customHeight="1" x14ac:dyDescent="0.25">
      <c r="A72" s="175"/>
      <c r="B72" s="180" t="s">
        <v>87</v>
      </c>
      <c r="C72" s="181" t="s">
        <v>88</v>
      </c>
      <c r="D72" s="182"/>
      <c r="E72" s="182"/>
      <c r="F72" s="189" t="s">
        <v>24</v>
      </c>
      <c r="G72" s="190"/>
      <c r="H72" s="190"/>
      <c r="I72" s="190">
        <f>'SO 01 D.1.1. Pol'!G35</f>
        <v>0</v>
      </c>
      <c r="J72" s="186" t="str">
        <f>IF(I107=0,"",I72/I107*100)</f>
        <v/>
      </c>
    </row>
    <row r="73" spans="1:10" ht="36.75" customHeight="1" x14ac:dyDescent="0.25">
      <c r="A73" s="175"/>
      <c r="B73" s="180" t="s">
        <v>89</v>
      </c>
      <c r="C73" s="181" t="s">
        <v>90</v>
      </c>
      <c r="D73" s="182"/>
      <c r="E73" s="182"/>
      <c r="F73" s="189" t="s">
        <v>24</v>
      </c>
      <c r="G73" s="190"/>
      <c r="H73" s="190"/>
      <c r="I73" s="190">
        <f>'SO 01 D.4.1.1 Pol'!G8</f>
        <v>0</v>
      </c>
      <c r="J73" s="186" t="str">
        <f>IF(I107=0,"",I73/I107*100)</f>
        <v/>
      </c>
    </row>
    <row r="74" spans="1:10" ht="36.75" customHeight="1" x14ac:dyDescent="0.25">
      <c r="A74" s="175"/>
      <c r="B74" s="180" t="s">
        <v>91</v>
      </c>
      <c r="C74" s="181" t="s">
        <v>92</v>
      </c>
      <c r="D74" s="182"/>
      <c r="E74" s="182"/>
      <c r="F74" s="189" t="s">
        <v>24</v>
      </c>
      <c r="G74" s="190"/>
      <c r="H74" s="190"/>
      <c r="I74" s="190">
        <f>'SO 01 D.4.1.1 Pol'!G31</f>
        <v>0</v>
      </c>
      <c r="J74" s="186" t="str">
        <f>IF(I107=0,"",I74/I107*100)</f>
        <v/>
      </c>
    </row>
    <row r="75" spans="1:10" ht="36.75" customHeight="1" x14ac:dyDescent="0.25">
      <c r="A75" s="175"/>
      <c r="B75" s="180" t="s">
        <v>93</v>
      </c>
      <c r="C75" s="181" t="s">
        <v>94</v>
      </c>
      <c r="D75" s="182"/>
      <c r="E75" s="182"/>
      <c r="F75" s="189" t="s">
        <v>24</v>
      </c>
      <c r="G75" s="190"/>
      <c r="H75" s="190"/>
      <c r="I75" s="190">
        <f>'SO 01 D.1.1. Pol'!G52</f>
        <v>0</v>
      </c>
      <c r="J75" s="186" t="str">
        <f>IF(I107=0,"",I75/I107*100)</f>
        <v/>
      </c>
    </row>
    <row r="76" spans="1:10" ht="36.75" customHeight="1" x14ac:dyDescent="0.25">
      <c r="A76" s="175"/>
      <c r="B76" s="180" t="s">
        <v>95</v>
      </c>
      <c r="C76" s="181" t="s">
        <v>96</v>
      </c>
      <c r="D76" s="182"/>
      <c r="E76" s="182"/>
      <c r="F76" s="189" t="s">
        <v>24</v>
      </c>
      <c r="G76" s="190"/>
      <c r="H76" s="190"/>
      <c r="I76" s="190">
        <f>'SO 01 D.1.1. Pol'!G58</f>
        <v>0</v>
      </c>
      <c r="J76" s="186" t="str">
        <f>IF(I107=0,"",I76/I107*100)</f>
        <v/>
      </c>
    </row>
    <row r="77" spans="1:10" ht="36.75" customHeight="1" x14ac:dyDescent="0.25">
      <c r="A77" s="175"/>
      <c r="B77" s="180" t="s">
        <v>97</v>
      </c>
      <c r="C77" s="181" t="s">
        <v>98</v>
      </c>
      <c r="D77" s="182"/>
      <c r="E77" s="182"/>
      <c r="F77" s="189" t="s">
        <v>24</v>
      </c>
      <c r="G77" s="190"/>
      <c r="H77" s="190"/>
      <c r="I77" s="190">
        <f>'SO 01 D.1.1. Pol'!G86</f>
        <v>0</v>
      </c>
      <c r="J77" s="186" t="str">
        <f>IF(I107=0,"",I77/I107*100)</f>
        <v/>
      </c>
    </row>
    <row r="78" spans="1:10" ht="36.75" customHeight="1" x14ac:dyDescent="0.25">
      <c r="A78" s="175"/>
      <c r="B78" s="180" t="s">
        <v>99</v>
      </c>
      <c r="C78" s="181" t="s">
        <v>100</v>
      </c>
      <c r="D78" s="182"/>
      <c r="E78" s="182"/>
      <c r="F78" s="189" t="s">
        <v>24</v>
      </c>
      <c r="G78" s="190"/>
      <c r="H78" s="190"/>
      <c r="I78" s="190">
        <f>'SO 01 D.1.1. Pol'!G110</f>
        <v>0</v>
      </c>
      <c r="J78" s="186" t="str">
        <f>IF(I107=0,"",I78/I107*100)</f>
        <v/>
      </c>
    </row>
    <row r="79" spans="1:10" ht="36.75" customHeight="1" x14ac:dyDescent="0.25">
      <c r="A79" s="175"/>
      <c r="B79" s="180" t="s">
        <v>101</v>
      </c>
      <c r="C79" s="181" t="s">
        <v>102</v>
      </c>
      <c r="D79" s="182"/>
      <c r="E79" s="182"/>
      <c r="F79" s="189" t="s">
        <v>25</v>
      </c>
      <c r="G79" s="190"/>
      <c r="H79" s="190"/>
      <c r="I79" s="190">
        <f>'SO 01 D.4.2 Pol'!G8</f>
        <v>0</v>
      </c>
      <c r="J79" s="186" t="str">
        <f>IF(I107=0,"",I79/I107*100)</f>
        <v/>
      </c>
    </row>
    <row r="80" spans="1:10" ht="36.75" customHeight="1" x14ac:dyDescent="0.25">
      <c r="A80" s="175"/>
      <c r="B80" s="180" t="s">
        <v>103</v>
      </c>
      <c r="C80" s="181" t="s">
        <v>90</v>
      </c>
      <c r="D80" s="182"/>
      <c r="E80" s="182"/>
      <c r="F80" s="189" t="s">
        <v>25</v>
      </c>
      <c r="G80" s="190"/>
      <c r="H80" s="190"/>
      <c r="I80" s="190">
        <f>'SO 01 D.4.2 Pol'!G29</f>
        <v>0</v>
      </c>
      <c r="J80" s="186" t="str">
        <f>IF(I107=0,"",I80/I107*100)</f>
        <v/>
      </c>
    </row>
    <row r="81" spans="1:10" ht="36.75" customHeight="1" x14ac:dyDescent="0.25">
      <c r="A81" s="175"/>
      <c r="B81" s="180" t="s">
        <v>104</v>
      </c>
      <c r="C81" s="181" t="s">
        <v>105</v>
      </c>
      <c r="D81" s="182"/>
      <c r="E81" s="182"/>
      <c r="F81" s="189" t="s">
        <v>25</v>
      </c>
      <c r="G81" s="190"/>
      <c r="H81" s="190"/>
      <c r="I81" s="190">
        <f>'SO 01 D.4.1.1 Pol'!G51</f>
        <v>0</v>
      </c>
      <c r="J81" s="186" t="str">
        <f>IF(I107=0,"",I81/I107*100)</f>
        <v/>
      </c>
    </row>
    <row r="82" spans="1:10" ht="36.75" customHeight="1" x14ac:dyDescent="0.25">
      <c r="A82" s="175"/>
      <c r="B82" s="180" t="s">
        <v>106</v>
      </c>
      <c r="C82" s="181" t="s">
        <v>107</v>
      </c>
      <c r="D82" s="182"/>
      <c r="E82" s="182"/>
      <c r="F82" s="189" t="s">
        <v>25</v>
      </c>
      <c r="G82" s="190"/>
      <c r="H82" s="190"/>
      <c r="I82" s="190">
        <f>'SO 01 D.4.1.1 Pol'!G91</f>
        <v>0</v>
      </c>
      <c r="J82" s="186" t="str">
        <f>IF(I107=0,"",I82/I107*100)</f>
        <v/>
      </c>
    </row>
    <row r="83" spans="1:10" ht="36.75" customHeight="1" x14ac:dyDescent="0.25">
      <c r="A83" s="175"/>
      <c r="B83" s="180" t="s">
        <v>108</v>
      </c>
      <c r="C83" s="181" t="s">
        <v>109</v>
      </c>
      <c r="D83" s="182"/>
      <c r="E83" s="182"/>
      <c r="F83" s="189" t="s">
        <v>25</v>
      </c>
      <c r="G83" s="190"/>
      <c r="H83" s="190"/>
      <c r="I83" s="190">
        <f>'SO 01 D.4.1.2 Pol'!G8</f>
        <v>0</v>
      </c>
      <c r="J83" s="186" t="str">
        <f>IF(I107=0,"",I83/I107*100)</f>
        <v/>
      </c>
    </row>
    <row r="84" spans="1:10" ht="36.75" customHeight="1" x14ac:dyDescent="0.25">
      <c r="A84" s="175"/>
      <c r="B84" s="180" t="s">
        <v>110</v>
      </c>
      <c r="C84" s="181" t="s">
        <v>90</v>
      </c>
      <c r="D84" s="182"/>
      <c r="E84" s="182"/>
      <c r="F84" s="189" t="s">
        <v>25</v>
      </c>
      <c r="G84" s="190"/>
      <c r="H84" s="190"/>
      <c r="I84" s="190">
        <f>'SO 01 D.4.1.2 Pol'!G11</f>
        <v>0</v>
      </c>
      <c r="J84" s="186" t="str">
        <f>IF(I107=0,"",I84/I107*100)</f>
        <v/>
      </c>
    </row>
    <row r="85" spans="1:10" ht="36.75" customHeight="1" x14ac:dyDescent="0.25">
      <c r="A85" s="175"/>
      <c r="B85" s="180" t="s">
        <v>111</v>
      </c>
      <c r="C85" s="181" t="s">
        <v>90</v>
      </c>
      <c r="D85" s="182"/>
      <c r="E85" s="182"/>
      <c r="F85" s="189" t="s">
        <v>25</v>
      </c>
      <c r="G85" s="190"/>
      <c r="H85" s="190"/>
      <c r="I85" s="190">
        <f>'SO 01 D.4.1.3 Pol'!G8</f>
        <v>0</v>
      </c>
      <c r="J85" s="186" t="str">
        <f>IF(I107=0,"",I85/I107*100)</f>
        <v/>
      </c>
    </row>
    <row r="86" spans="1:10" ht="36.75" customHeight="1" x14ac:dyDescent="0.25">
      <c r="A86" s="175"/>
      <c r="B86" s="180" t="s">
        <v>112</v>
      </c>
      <c r="C86" s="181" t="s">
        <v>113</v>
      </c>
      <c r="D86" s="182"/>
      <c r="E86" s="182"/>
      <c r="F86" s="189" t="s">
        <v>25</v>
      </c>
      <c r="G86" s="190"/>
      <c r="H86" s="190"/>
      <c r="I86" s="190">
        <f>'SO 01 D.4.1.1 Pol'!G102+'SO 01 D.4.1.4 Pol'!G8</f>
        <v>0</v>
      </c>
      <c r="J86" s="186" t="str">
        <f>IF(I107=0,"",I86/I107*100)</f>
        <v/>
      </c>
    </row>
    <row r="87" spans="1:10" ht="36.75" customHeight="1" x14ac:dyDescent="0.25">
      <c r="A87" s="175"/>
      <c r="B87" s="180" t="s">
        <v>114</v>
      </c>
      <c r="C87" s="181" t="s">
        <v>109</v>
      </c>
      <c r="D87" s="182"/>
      <c r="E87" s="182"/>
      <c r="F87" s="189" t="s">
        <v>25</v>
      </c>
      <c r="G87" s="190"/>
      <c r="H87" s="190"/>
      <c r="I87" s="190">
        <f>'SO 01 D.4.1.4 Pol'!G31</f>
        <v>0</v>
      </c>
      <c r="J87" s="186" t="str">
        <f>IF(I107=0,"",I87/I107*100)</f>
        <v/>
      </c>
    </row>
    <row r="88" spans="1:10" ht="36.75" customHeight="1" x14ac:dyDescent="0.25">
      <c r="A88" s="175"/>
      <c r="B88" s="180" t="s">
        <v>115</v>
      </c>
      <c r="C88" s="181" t="s">
        <v>116</v>
      </c>
      <c r="D88" s="182"/>
      <c r="E88" s="182"/>
      <c r="F88" s="189" t="s">
        <v>25</v>
      </c>
      <c r="G88" s="190"/>
      <c r="H88" s="190"/>
      <c r="I88" s="190">
        <f>'SO 01 D.4.1.1 Pol'!G125+'SO 01 D.4.1.2 Pol'!G18+'SO 01 D.4.1.3 Pol'!G15+'SO 01 D.4.1.4 Pol'!G46</f>
        <v>0</v>
      </c>
      <c r="J88" s="186" t="str">
        <f>IF(I107=0,"",I88/I107*100)</f>
        <v/>
      </c>
    </row>
    <row r="89" spans="1:10" ht="36.75" customHeight="1" x14ac:dyDescent="0.25">
      <c r="A89" s="175"/>
      <c r="B89" s="180" t="s">
        <v>117</v>
      </c>
      <c r="C89" s="181" t="s">
        <v>118</v>
      </c>
      <c r="D89" s="182"/>
      <c r="E89" s="182"/>
      <c r="F89" s="189" t="s">
        <v>25</v>
      </c>
      <c r="G89" s="190"/>
      <c r="H89" s="190"/>
      <c r="I89" s="190">
        <f>'SO 01 D.4.1.2 Pol'!G29+'SO 01 D.4.1.3 Pol'!G20+'SO 01 D.4.1.4 Pol'!G57</f>
        <v>0</v>
      </c>
      <c r="J89" s="186" t="str">
        <f>IF(I107=0,"",I89/I107*100)</f>
        <v/>
      </c>
    </row>
    <row r="90" spans="1:10" ht="36.75" customHeight="1" x14ac:dyDescent="0.25">
      <c r="A90" s="175"/>
      <c r="B90" s="180" t="s">
        <v>119</v>
      </c>
      <c r="C90" s="181" t="s">
        <v>120</v>
      </c>
      <c r="D90" s="182"/>
      <c r="E90" s="182"/>
      <c r="F90" s="189" t="s">
        <v>25</v>
      </c>
      <c r="G90" s="190"/>
      <c r="H90" s="190"/>
      <c r="I90" s="190">
        <f>'SO 01 D.4.1.1 Pol'!G187</f>
        <v>0</v>
      </c>
      <c r="J90" s="186" t="str">
        <f>IF(I107=0,"",I90/I107*100)</f>
        <v/>
      </c>
    </row>
    <row r="91" spans="1:10" ht="36.75" customHeight="1" x14ac:dyDescent="0.25">
      <c r="A91" s="175"/>
      <c r="B91" s="180" t="s">
        <v>121</v>
      </c>
      <c r="C91" s="181" t="s">
        <v>122</v>
      </c>
      <c r="D91" s="182"/>
      <c r="E91" s="182"/>
      <c r="F91" s="189" t="s">
        <v>25</v>
      </c>
      <c r="G91" s="190"/>
      <c r="H91" s="190"/>
      <c r="I91" s="190">
        <f>'SO 01 D.4.1.1 Pol'!G215</f>
        <v>0</v>
      </c>
      <c r="J91" s="186" t="str">
        <f>IF(I107=0,"",I91/I107*100)</f>
        <v/>
      </c>
    </row>
    <row r="92" spans="1:10" ht="36.75" customHeight="1" x14ac:dyDescent="0.25">
      <c r="A92" s="175"/>
      <c r="B92" s="180" t="s">
        <v>123</v>
      </c>
      <c r="C92" s="181" t="s">
        <v>124</v>
      </c>
      <c r="D92" s="182"/>
      <c r="E92" s="182"/>
      <c r="F92" s="189" t="s">
        <v>25</v>
      </c>
      <c r="G92" s="190"/>
      <c r="H92" s="190"/>
      <c r="I92" s="190">
        <f>'SO 01 D.4.1.1 Pol'!G236</f>
        <v>0</v>
      </c>
      <c r="J92" s="186" t="str">
        <f>IF(I107=0,"",I92/I107*100)</f>
        <v/>
      </c>
    </row>
    <row r="93" spans="1:10" ht="36.75" customHeight="1" x14ac:dyDescent="0.25">
      <c r="A93" s="175"/>
      <c r="B93" s="180" t="s">
        <v>125</v>
      </c>
      <c r="C93" s="181" t="s">
        <v>126</v>
      </c>
      <c r="D93" s="182"/>
      <c r="E93" s="182"/>
      <c r="F93" s="189" t="s">
        <v>25</v>
      </c>
      <c r="G93" s="190"/>
      <c r="H93" s="190"/>
      <c r="I93" s="190">
        <f>'SO 01 D.4.1.1 Pol'!G261</f>
        <v>0</v>
      </c>
      <c r="J93" s="186" t="str">
        <f>IF(I107=0,"",I93/I107*100)</f>
        <v/>
      </c>
    </row>
    <row r="94" spans="1:10" ht="36.75" customHeight="1" x14ac:dyDescent="0.25">
      <c r="A94" s="175"/>
      <c r="B94" s="180" t="s">
        <v>127</v>
      </c>
      <c r="C94" s="181" t="s">
        <v>128</v>
      </c>
      <c r="D94" s="182"/>
      <c r="E94" s="182"/>
      <c r="F94" s="189" t="s">
        <v>25</v>
      </c>
      <c r="G94" s="190"/>
      <c r="H94" s="190"/>
      <c r="I94" s="190">
        <f>'SO 01 D.1.1. Pol'!G117</f>
        <v>0</v>
      </c>
      <c r="J94" s="186" t="str">
        <f>IF(I107=0,"",I94/I107*100)</f>
        <v/>
      </c>
    </row>
    <row r="95" spans="1:10" ht="36.75" customHeight="1" x14ac:dyDescent="0.25">
      <c r="A95" s="175"/>
      <c r="B95" s="180" t="s">
        <v>129</v>
      </c>
      <c r="C95" s="181" t="s">
        <v>130</v>
      </c>
      <c r="D95" s="182"/>
      <c r="E95" s="182"/>
      <c r="F95" s="189" t="s">
        <v>25</v>
      </c>
      <c r="G95" s="190"/>
      <c r="H95" s="190"/>
      <c r="I95" s="190">
        <f>'SO 01 D.1.1. Pol'!G142</f>
        <v>0</v>
      </c>
      <c r="J95" s="186" t="str">
        <f>IF(I107=0,"",I95/I107*100)</f>
        <v/>
      </c>
    </row>
    <row r="96" spans="1:10" ht="36.75" customHeight="1" x14ac:dyDescent="0.25">
      <c r="A96" s="175"/>
      <c r="B96" s="180" t="s">
        <v>131</v>
      </c>
      <c r="C96" s="181" t="s">
        <v>90</v>
      </c>
      <c r="D96" s="182"/>
      <c r="E96" s="182"/>
      <c r="F96" s="189" t="s">
        <v>26</v>
      </c>
      <c r="G96" s="190"/>
      <c r="H96" s="190"/>
      <c r="I96" s="190">
        <f>'SO 01 D.4.1.4 Pol'!G76</f>
        <v>0</v>
      </c>
      <c r="J96" s="186" t="str">
        <f>IF(I107=0,"",I96/I107*100)</f>
        <v/>
      </c>
    </row>
    <row r="97" spans="1:10" ht="36.75" customHeight="1" x14ac:dyDescent="0.25">
      <c r="A97" s="175"/>
      <c r="B97" s="180" t="s">
        <v>132</v>
      </c>
      <c r="C97" s="181" t="s">
        <v>133</v>
      </c>
      <c r="D97" s="182"/>
      <c r="E97" s="182"/>
      <c r="F97" s="189" t="s">
        <v>26</v>
      </c>
      <c r="G97" s="190"/>
      <c r="H97" s="190"/>
      <c r="I97" s="190">
        <f>'SO 01 D.4.1.1 Pol'!G295</f>
        <v>0</v>
      </c>
      <c r="J97" s="186" t="str">
        <f>IF(I107=0,"",I97/I107*100)</f>
        <v/>
      </c>
    </row>
    <row r="98" spans="1:10" ht="36.75" customHeight="1" x14ac:dyDescent="0.25">
      <c r="A98" s="175"/>
      <c r="B98" s="180" t="s">
        <v>134</v>
      </c>
      <c r="C98" s="181" t="s">
        <v>135</v>
      </c>
      <c r="D98" s="182"/>
      <c r="E98" s="182"/>
      <c r="F98" s="189" t="s">
        <v>26</v>
      </c>
      <c r="G98" s="190"/>
      <c r="H98" s="190"/>
      <c r="I98" s="190">
        <f>'SO 01 D.4.2 Pol'!G32</f>
        <v>0</v>
      </c>
      <c r="J98" s="186" t="str">
        <f>IF(I107=0,"",I98/I107*100)</f>
        <v/>
      </c>
    </row>
    <row r="99" spans="1:10" ht="36.75" customHeight="1" x14ac:dyDescent="0.25">
      <c r="A99" s="175"/>
      <c r="B99" s="180" t="s">
        <v>136</v>
      </c>
      <c r="C99" s="181" t="s">
        <v>137</v>
      </c>
      <c r="D99" s="182"/>
      <c r="E99" s="182"/>
      <c r="F99" s="189" t="s">
        <v>26</v>
      </c>
      <c r="G99" s="190"/>
      <c r="H99" s="190"/>
      <c r="I99" s="190">
        <f>'SO 01 D.4.3 Pol'!G8</f>
        <v>0</v>
      </c>
      <c r="J99" s="186" t="str">
        <f>IF(I107=0,"",I99/I107*100)</f>
        <v/>
      </c>
    </row>
    <row r="100" spans="1:10" ht="36.75" customHeight="1" x14ac:dyDescent="0.25">
      <c r="A100" s="175"/>
      <c r="B100" s="180" t="s">
        <v>138</v>
      </c>
      <c r="C100" s="181" t="s">
        <v>139</v>
      </c>
      <c r="D100" s="182"/>
      <c r="E100" s="182"/>
      <c r="F100" s="189" t="s">
        <v>26</v>
      </c>
      <c r="G100" s="190"/>
      <c r="H100" s="190"/>
      <c r="I100" s="190">
        <f>'SO 01 D.4.3 Pol'!G57</f>
        <v>0</v>
      </c>
      <c r="J100" s="186" t="str">
        <f>IF(I107=0,"",I100/I107*100)</f>
        <v/>
      </c>
    </row>
    <row r="101" spans="1:10" ht="36.75" customHeight="1" x14ac:dyDescent="0.25">
      <c r="A101" s="175"/>
      <c r="B101" s="180" t="s">
        <v>140</v>
      </c>
      <c r="C101" s="181" t="s">
        <v>141</v>
      </c>
      <c r="D101" s="182"/>
      <c r="E101" s="182"/>
      <c r="F101" s="189" t="s">
        <v>26</v>
      </c>
      <c r="G101" s="190"/>
      <c r="H101" s="190"/>
      <c r="I101" s="190">
        <f>'SO 01 D.4.3 Pol'!G68</f>
        <v>0</v>
      </c>
      <c r="J101" s="186" t="str">
        <f>IF(I107=0,"",I101/I107*100)</f>
        <v/>
      </c>
    </row>
    <row r="102" spans="1:10" ht="36.75" customHeight="1" x14ac:dyDescent="0.25">
      <c r="A102" s="175"/>
      <c r="B102" s="180" t="s">
        <v>142</v>
      </c>
      <c r="C102" s="181" t="s">
        <v>143</v>
      </c>
      <c r="D102" s="182"/>
      <c r="E102" s="182"/>
      <c r="F102" s="189" t="s">
        <v>26</v>
      </c>
      <c r="G102" s="190"/>
      <c r="H102" s="190"/>
      <c r="I102" s="190">
        <f>'SO 01 D.4.3 Pol'!G76</f>
        <v>0</v>
      </c>
      <c r="J102" s="186" t="str">
        <f>IF(I107=0,"",I102/I107*100)</f>
        <v/>
      </c>
    </row>
    <row r="103" spans="1:10" ht="36.75" customHeight="1" x14ac:dyDescent="0.25">
      <c r="A103" s="175"/>
      <c r="B103" s="180" t="s">
        <v>144</v>
      </c>
      <c r="C103" s="181" t="s">
        <v>145</v>
      </c>
      <c r="D103" s="182"/>
      <c r="E103" s="182"/>
      <c r="F103" s="189" t="s">
        <v>26</v>
      </c>
      <c r="G103" s="190"/>
      <c r="H103" s="190"/>
      <c r="I103" s="190">
        <f>'SO 01 D.4.3 Pol'!G115</f>
        <v>0</v>
      </c>
      <c r="J103" s="186" t="str">
        <f>IF(I107=0,"",I103/I107*100)</f>
        <v/>
      </c>
    </row>
    <row r="104" spans="1:10" ht="36.75" customHeight="1" x14ac:dyDescent="0.25">
      <c r="A104" s="175"/>
      <c r="B104" s="180" t="s">
        <v>146</v>
      </c>
      <c r="C104" s="181" t="s">
        <v>147</v>
      </c>
      <c r="D104" s="182"/>
      <c r="E104" s="182"/>
      <c r="F104" s="189" t="s">
        <v>148</v>
      </c>
      <c r="G104" s="190"/>
      <c r="H104" s="190"/>
      <c r="I104" s="190">
        <f>'SO 01 D.1.1. Pol'!G161</f>
        <v>0</v>
      </c>
      <c r="J104" s="186" t="str">
        <f>IF(I107=0,"",I104/I107*100)</f>
        <v/>
      </c>
    </row>
    <row r="105" spans="1:10" ht="36.75" customHeight="1" x14ac:dyDescent="0.25">
      <c r="A105" s="175"/>
      <c r="B105" s="180" t="s">
        <v>149</v>
      </c>
      <c r="C105" s="181" t="s">
        <v>27</v>
      </c>
      <c r="D105" s="182"/>
      <c r="E105" s="182"/>
      <c r="F105" s="189" t="s">
        <v>149</v>
      </c>
      <c r="G105" s="190"/>
      <c r="H105" s="190"/>
      <c r="I105" s="190">
        <f>'00 00 Naklady'!G8</f>
        <v>0</v>
      </c>
      <c r="J105" s="186" t="str">
        <f>IF(I107=0,"",I105/I107*100)</f>
        <v/>
      </c>
    </row>
    <row r="106" spans="1:10" ht="36.75" customHeight="1" x14ac:dyDescent="0.25">
      <c r="A106" s="175"/>
      <c r="B106" s="180" t="s">
        <v>150</v>
      </c>
      <c r="C106" s="181" t="s">
        <v>28</v>
      </c>
      <c r="D106" s="182"/>
      <c r="E106" s="182"/>
      <c r="F106" s="189" t="s">
        <v>150</v>
      </c>
      <c r="G106" s="190"/>
      <c r="H106" s="190"/>
      <c r="I106" s="190">
        <f>'00 00 Naklady'!G20+'SO 01 D.4.1.1 Pol'!G375</f>
        <v>0</v>
      </c>
      <c r="J106" s="186" t="str">
        <f>IF(I107=0,"",I106/I107*100)</f>
        <v/>
      </c>
    </row>
    <row r="107" spans="1:10" ht="25.5" customHeight="1" x14ac:dyDescent="0.25">
      <c r="A107" s="176"/>
      <c r="B107" s="183" t="s">
        <v>1</v>
      </c>
      <c r="C107" s="184"/>
      <c r="D107" s="185"/>
      <c r="E107" s="185"/>
      <c r="F107" s="191"/>
      <c r="G107" s="192"/>
      <c r="H107" s="192"/>
      <c r="I107" s="192">
        <f>SUM(I69:I106)</f>
        <v>0</v>
      </c>
      <c r="J107" s="187">
        <f>SUM(J69:J106)</f>
        <v>0</v>
      </c>
    </row>
    <row r="108" spans="1:10" x14ac:dyDescent="0.25">
      <c r="F108" s="132"/>
      <c r="G108" s="132"/>
      <c r="H108" s="132"/>
      <c r="I108" s="132"/>
      <c r="J108" s="188"/>
    </row>
    <row r="109" spans="1:10" x14ac:dyDescent="0.25">
      <c r="F109" s="132"/>
      <c r="G109" s="132"/>
      <c r="H109" s="132"/>
      <c r="I109" s="132"/>
      <c r="J109" s="188"/>
    </row>
    <row r="110" spans="1:10" x14ac:dyDescent="0.25">
      <c r="F110" s="132"/>
      <c r="G110" s="132"/>
      <c r="H110" s="132"/>
      <c r="I110" s="132"/>
      <c r="J110" s="188"/>
    </row>
  </sheetData>
  <sheetProtection algorithmName="SHA-512" hashValue="F1iQJ/Bj4+44zY8J3Ow8Nzv8a0xbZTUimAc5ibIIA40CFMxD6YcW3bpIGr7vvfY51CK6VFEJ4qBX+qMj0VFC2w==" saltValue="NWiSSUd4rSAv/HSl8qdBD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2">
    <mergeCell ref="C106:E106"/>
    <mergeCell ref="C101:E101"/>
    <mergeCell ref="C102:E102"/>
    <mergeCell ref="C103:E103"/>
    <mergeCell ref="C104:E104"/>
    <mergeCell ref="C105:E105"/>
    <mergeCell ref="C96:E96"/>
    <mergeCell ref="C97:E97"/>
    <mergeCell ref="C98:E98"/>
    <mergeCell ref="C99:E99"/>
    <mergeCell ref="C100:E100"/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71:E71"/>
    <mergeCell ref="C72:E72"/>
    <mergeCell ref="C73:E73"/>
    <mergeCell ref="C74:E74"/>
    <mergeCell ref="C75:E75"/>
    <mergeCell ref="C49:E49"/>
    <mergeCell ref="C50:E50"/>
    <mergeCell ref="B51:E51"/>
    <mergeCell ref="C69:E69"/>
    <mergeCell ref="C70:E70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D86BE-7C17-4996-8618-6B04CE52A55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4" t="s">
        <v>212</v>
      </c>
      <c r="B1" s="194"/>
      <c r="C1" s="194"/>
      <c r="D1" s="194"/>
      <c r="E1" s="194"/>
      <c r="F1" s="194"/>
      <c r="G1" s="194"/>
      <c r="AG1" t="s">
        <v>152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153</v>
      </c>
    </row>
    <row r="3" spans="1:60" ht="25.05" customHeight="1" x14ac:dyDescent="0.25">
      <c r="A3" s="195" t="s">
        <v>8</v>
      </c>
      <c r="B3" s="49" t="s">
        <v>48</v>
      </c>
      <c r="C3" s="198" t="s">
        <v>42</v>
      </c>
      <c r="D3" s="196"/>
      <c r="E3" s="196"/>
      <c r="F3" s="196"/>
      <c r="G3" s="197"/>
      <c r="AC3" s="173" t="s">
        <v>153</v>
      </c>
      <c r="AG3" t="s">
        <v>155</v>
      </c>
    </row>
    <row r="4" spans="1:60" ht="25.05" customHeight="1" x14ac:dyDescent="0.25">
      <c r="A4" s="199" t="s">
        <v>9</v>
      </c>
      <c r="B4" s="200" t="s">
        <v>61</v>
      </c>
      <c r="C4" s="201" t="s">
        <v>62</v>
      </c>
      <c r="D4" s="202"/>
      <c r="E4" s="202"/>
      <c r="F4" s="202"/>
      <c r="G4" s="203"/>
      <c r="AG4" t="s">
        <v>156</v>
      </c>
    </row>
    <row r="5" spans="1:60" x14ac:dyDescent="0.25">
      <c r="D5" s="10"/>
    </row>
    <row r="6" spans="1:60" ht="39.6" x14ac:dyDescent="0.25">
      <c r="A6" s="205" t="s">
        <v>157</v>
      </c>
      <c r="B6" s="207" t="s">
        <v>158</v>
      </c>
      <c r="C6" s="207" t="s">
        <v>159</v>
      </c>
      <c r="D6" s="206" t="s">
        <v>160</v>
      </c>
      <c r="E6" s="205" t="s">
        <v>161</v>
      </c>
      <c r="F6" s="204" t="s">
        <v>162</v>
      </c>
      <c r="G6" s="205" t="s">
        <v>29</v>
      </c>
      <c r="H6" s="208" t="s">
        <v>30</v>
      </c>
      <c r="I6" s="208" t="s">
        <v>163</v>
      </c>
      <c r="J6" s="208" t="s">
        <v>31</v>
      </c>
      <c r="K6" s="208" t="s">
        <v>164</v>
      </c>
      <c r="L6" s="208" t="s">
        <v>165</v>
      </c>
      <c r="M6" s="208" t="s">
        <v>166</v>
      </c>
      <c r="N6" s="208" t="s">
        <v>167</v>
      </c>
      <c r="O6" s="208" t="s">
        <v>168</v>
      </c>
      <c r="P6" s="208" t="s">
        <v>169</v>
      </c>
      <c r="Q6" s="208" t="s">
        <v>170</v>
      </c>
      <c r="R6" s="208" t="s">
        <v>171</v>
      </c>
      <c r="S6" s="208" t="s">
        <v>172</v>
      </c>
      <c r="T6" s="208" t="s">
        <v>173</v>
      </c>
      <c r="U6" s="208" t="s">
        <v>174</v>
      </c>
      <c r="V6" s="208" t="s">
        <v>175</v>
      </c>
      <c r="W6" s="208" t="s">
        <v>176</v>
      </c>
      <c r="X6" s="208" t="s">
        <v>177</v>
      </c>
      <c r="Y6" s="208" t="s">
        <v>178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179</v>
      </c>
      <c r="B8" s="224" t="s">
        <v>136</v>
      </c>
      <c r="C8" s="242" t="s">
        <v>137</v>
      </c>
      <c r="D8" s="225"/>
      <c r="E8" s="226"/>
      <c r="F8" s="227"/>
      <c r="G8" s="227">
        <f>SUMIF(AG9:AG56,"&lt;&gt;NOR",G9:G56)</f>
        <v>0</v>
      </c>
      <c r="H8" s="227"/>
      <c r="I8" s="227">
        <f>SUM(I9:I56)</f>
        <v>0</v>
      </c>
      <c r="J8" s="227"/>
      <c r="K8" s="227">
        <f>SUM(K9:K56)</f>
        <v>0</v>
      </c>
      <c r="L8" s="227"/>
      <c r="M8" s="227">
        <f>SUM(M9:M56)</f>
        <v>0</v>
      </c>
      <c r="N8" s="226"/>
      <c r="O8" s="226">
        <f>SUM(O9:O56)</f>
        <v>0</v>
      </c>
      <c r="P8" s="226"/>
      <c r="Q8" s="226">
        <f>SUM(Q9:Q56)</f>
        <v>0</v>
      </c>
      <c r="R8" s="227"/>
      <c r="S8" s="227"/>
      <c r="T8" s="228"/>
      <c r="U8" s="222"/>
      <c r="V8" s="222">
        <f>SUM(V9:V56)</f>
        <v>0</v>
      </c>
      <c r="W8" s="222"/>
      <c r="X8" s="222"/>
      <c r="Y8" s="222"/>
      <c r="AG8" t="s">
        <v>180</v>
      </c>
    </row>
    <row r="9" spans="1:60" ht="20.399999999999999" outlineLevel="1" x14ac:dyDescent="0.25">
      <c r="A9" s="230">
        <v>1</v>
      </c>
      <c r="B9" s="231" t="s">
        <v>842</v>
      </c>
      <c r="C9" s="243" t="s">
        <v>843</v>
      </c>
      <c r="D9" s="232" t="s">
        <v>844</v>
      </c>
      <c r="E9" s="233">
        <v>1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200</v>
      </c>
      <c r="T9" s="236" t="s">
        <v>185</v>
      </c>
      <c r="U9" s="220">
        <v>0</v>
      </c>
      <c r="V9" s="220">
        <f>ROUND(E9*U9,2)</f>
        <v>0</v>
      </c>
      <c r="W9" s="220"/>
      <c r="X9" s="220" t="s">
        <v>217</v>
      </c>
      <c r="Y9" s="220" t="s">
        <v>187</v>
      </c>
      <c r="Z9" s="209"/>
      <c r="AA9" s="209"/>
      <c r="AB9" s="209"/>
      <c r="AC9" s="209"/>
      <c r="AD9" s="209"/>
      <c r="AE9" s="209"/>
      <c r="AF9" s="209"/>
      <c r="AG9" s="209" t="s">
        <v>357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44" t="s">
        <v>845</v>
      </c>
      <c r="D10" s="238"/>
      <c r="E10" s="238"/>
      <c r="F10" s="238"/>
      <c r="G10" s="238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190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2" x14ac:dyDescent="0.25">
      <c r="A11" s="216"/>
      <c r="B11" s="217"/>
      <c r="C11" s="245"/>
      <c r="D11" s="240"/>
      <c r="E11" s="240"/>
      <c r="F11" s="240"/>
      <c r="G11" s="24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09"/>
      <c r="AA11" s="209"/>
      <c r="AB11" s="209"/>
      <c r="AC11" s="209"/>
      <c r="AD11" s="209"/>
      <c r="AE11" s="209"/>
      <c r="AF11" s="209"/>
      <c r="AG11" s="209" t="s">
        <v>191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30">
        <v>2</v>
      </c>
      <c r="B12" s="231" t="s">
        <v>846</v>
      </c>
      <c r="C12" s="243" t="s">
        <v>847</v>
      </c>
      <c r="D12" s="232" t="s">
        <v>277</v>
      </c>
      <c r="E12" s="233">
        <v>1</v>
      </c>
      <c r="F12" s="234"/>
      <c r="G12" s="235">
        <f>ROUND(E12*F12,2)</f>
        <v>0</v>
      </c>
      <c r="H12" s="234"/>
      <c r="I12" s="235">
        <f>ROUND(E12*H12,2)</f>
        <v>0</v>
      </c>
      <c r="J12" s="234"/>
      <c r="K12" s="235">
        <f>ROUND(E12*J12,2)</f>
        <v>0</v>
      </c>
      <c r="L12" s="235">
        <v>21</v>
      </c>
      <c r="M12" s="235">
        <f>G12*(1+L12/100)</f>
        <v>0</v>
      </c>
      <c r="N12" s="233">
        <v>0</v>
      </c>
      <c r="O12" s="233">
        <f>ROUND(E12*N12,2)</f>
        <v>0</v>
      </c>
      <c r="P12" s="233">
        <v>0</v>
      </c>
      <c r="Q12" s="233">
        <f>ROUND(E12*P12,2)</f>
        <v>0</v>
      </c>
      <c r="R12" s="235"/>
      <c r="S12" s="235" t="s">
        <v>200</v>
      </c>
      <c r="T12" s="236" t="s">
        <v>185</v>
      </c>
      <c r="U12" s="220">
        <v>0</v>
      </c>
      <c r="V12" s="220">
        <f>ROUND(E12*U12,2)</f>
        <v>0</v>
      </c>
      <c r="W12" s="220"/>
      <c r="X12" s="220" t="s">
        <v>217</v>
      </c>
      <c r="Y12" s="220" t="s">
        <v>187</v>
      </c>
      <c r="Z12" s="209"/>
      <c r="AA12" s="209"/>
      <c r="AB12" s="209"/>
      <c r="AC12" s="209"/>
      <c r="AD12" s="209"/>
      <c r="AE12" s="209"/>
      <c r="AF12" s="209"/>
      <c r="AG12" s="209" t="s">
        <v>357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2" x14ac:dyDescent="0.25">
      <c r="A13" s="216"/>
      <c r="B13" s="217"/>
      <c r="C13" s="244" t="s">
        <v>848</v>
      </c>
      <c r="D13" s="238"/>
      <c r="E13" s="238"/>
      <c r="F13" s="238"/>
      <c r="G13" s="238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190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45"/>
      <c r="D14" s="240"/>
      <c r="E14" s="240"/>
      <c r="F14" s="240"/>
      <c r="G14" s="24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191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ht="20.399999999999999" outlineLevel="1" x14ac:dyDescent="0.25">
      <c r="A15" s="230">
        <v>3</v>
      </c>
      <c r="B15" s="231" t="s">
        <v>849</v>
      </c>
      <c r="C15" s="243" t="s">
        <v>850</v>
      </c>
      <c r="D15" s="232" t="s">
        <v>277</v>
      </c>
      <c r="E15" s="233">
        <v>1</v>
      </c>
      <c r="F15" s="234"/>
      <c r="G15" s="235">
        <f>ROUND(E15*F15,2)</f>
        <v>0</v>
      </c>
      <c r="H15" s="234"/>
      <c r="I15" s="235">
        <f>ROUND(E15*H15,2)</f>
        <v>0</v>
      </c>
      <c r="J15" s="234"/>
      <c r="K15" s="235">
        <f>ROUND(E15*J15,2)</f>
        <v>0</v>
      </c>
      <c r="L15" s="235">
        <v>21</v>
      </c>
      <c r="M15" s="235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5"/>
      <c r="S15" s="235" t="s">
        <v>200</v>
      </c>
      <c r="T15" s="236" t="s">
        <v>185</v>
      </c>
      <c r="U15" s="220">
        <v>0</v>
      </c>
      <c r="V15" s="220">
        <f>ROUND(E15*U15,2)</f>
        <v>0</v>
      </c>
      <c r="W15" s="220"/>
      <c r="X15" s="220" t="s">
        <v>307</v>
      </c>
      <c r="Y15" s="220" t="s">
        <v>187</v>
      </c>
      <c r="Z15" s="209"/>
      <c r="AA15" s="209"/>
      <c r="AB15" s="209"/>
      <c r="AC15" s="209"/>
      <c r="AD15" s="209"/>
      <c r="AE15" s="209"/>
      <c r="AF15" s="209"/>
      <c r="AG15" s="209" t="s">
        <v>378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2" x14ac:dyDescent="0.25">
      <c r="A16" s="216"/>
      <c r="B16" s="217"/>
      <c r="C16" s="244" t="s">
        <v>848</v>
      </c>
      <c r="D16" s="238"/>
      <c r="E16" s="238"/>
      <c r="F16" s="238"/>
      <c r="G16" s="238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190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45"/>
      <c r="D17" s="240"/>
      <c r="E17" s="240"/>
      <c r="F17" s="240"/>
      <c r="G17" s="24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191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1" x14ac:dyDescent="0.25">
      <c r="A18" s="230">
        <v>4</v>
      </c>
      <c r="B18" s="231" t="s">
        <v>851</v>
      </c>
      <c r="C18" s="243" t="s">
        <v>852</v>
      </c>
      <c r="D18" s="232" t="s">
        <v>277</v>
      </c>
      <c r="E18" s="233">
        <v>1</v>
      </c>
      <c r="F18" s="234"/>
      <c r="G18" s="235">
        <f>ROUND(E18*F18,2)</f>
        <v>0</v>
      </c>
      <c r="H18" s="234"/>
      <c r="I18" s="235">
        <f>ROUND(E18*H18,2)</f>
        <v>0</v>
      </c>
      <c r="J18" s="234"/>
      <c r="K18" s="235">
        <f>ROUND(E18*J18,2)</f>
        <v>0</v>
      </c>
      <c r="L18" s="235">
        <v>21</v>
      </c>
      <c r="M18" s="235">
        <f>G18*(1+L18/100)</f>
        <v>0</v>
      </c>
      <c r="N18" s="233">
        <v>0</v>
      </c>
      <c r="O18" s="233">
        <f>ROUND(E18*N18,2)</f>
        <v>0</v>
      </c>
      <c r="P18" s="233">
        <v>0</v>
      </c>
      <c r="Q18" s="233">
        <f>ROUND(E18*P18,2)</f>
        <v>0</v>
      </c>
      <c r="R18" s="235"/>
      <c r="S18" s="235" t="s">
        <v>200</v>
      </c>
      <c r="T18" s="236" t="s">
        <v>185</v>
      </c>
      <c r="U18" s="220">
        <v>0</v>
      </c>
      <c r="V18" s="220">
        <f>ROUND(E18*U18,2)</f>
        <v>0</v>
      </c>
      <c r="W18" s="220"/>
      <c r="X18" s="220" t="s">
        <v>307</v>
      </c>
      <c r="Y18" s="220" t="s">
        <v>187</v>
      </c>
      <c r="Z18" s="209"/>
      <c r="AA18" s="209"/>
      <c r="AB18" s="209"/>
      <c r="AC18" s="209"/>
      <c r="AD18" s="209"/>
      <c r="AE18" s="209"/>
      <c r="AF18" s="209"/>
      <c r="AG18" s="209" t="s">
        <v>378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2" x14ac:dyDescent="0.25">
      <c r="A19" s="216"/>
      <c r="B19" s="217"/>
      <c r="C19" s="244" t="s">
        <v>848</v>
      </c>
      <c r="D19" s="238"/>
      <c r="E19" s="238"/>
      <c r="F19" s="238"/>
      <c r="G19" s="238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09"/>
      <c r="AA19" s="209"/>
      <c r="AB19" s="209"/>
      <c r="AC19" s="209"/>
      <c r="AD19" s="209"/>
      <c r="AE19" s="209"/>
      <c r="AF19" s="209"/>
      <c r="AG19" s="209" t="s">
        <v>190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2" x14ac:dyDescent="0.25">
      <c r="A20" s="216"/>
      <c r="B20" s="217"/>
      <c r="C20" s="245"/>
      <c r="D20" s="240"/>
      <c r="E20" s="240"/>
      <c r="F20" s="240"/>
      <c r="G20" s="240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191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ht="20.399999999999999" outlineLevel="1" x14ac:dyDescent="0.25">
      <c r="A21" s="230">
        <v>5</v>
      </c>
      <c r="B21" s="231" t="s">
        <v>853</v>
      </c>
      <c r="C21" s="243" t="s">
        <v>854</v>
      </c>
      <c r="D21" s="232" t="s">
        <v>277</v>
      </c>
      <c r="E21" s="233">
        <v>1</v>
      </c>
      <c r="F21" s="234"/>
      <c r="G21" s="235">
        <f>ROUND(E21*F21,2)</f>
        <v>0</v>
      </c>
      <c r="H21" s="234"/>
      <c r="I21" s="235">
        <f>ROUND(E21*H21,2)</f>
        <v>0</v>
      </c>
      <c r="J21" s="234"/>
      <c r="K21" s="235">
        <f>ROUND(E21*J21,2)</f>
        <v>0</v>
      </c>
      <c r="L21" s="235">
        <v>21</v>
      </c>
      <c r="M21" s="235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5"/>
      <c r="S21" s="235" t="s">
        <v>200</v>
      </c>
      <c r="T21" s="236" t="s">
        <v>185</v>
      </c>
      <c r="U21" s="220">
        <v>0</v>
      </c>
      <c r="V21" s="220">
        <f>ROUND(E21*U21,2)</f>
        <v>0</v>
      </c>
      <c r="W21" s="220"/>
      <c r="X21" s="220" t="s">
        <v>307</v>
      </c>
      <c r="Y21" s="220" t="s">
        <v>187</v>
      </c>
      <c r="Z21" s="209"/>
      <c r="AA21" s="209"/>
      <c r="AB21" s="209"/>
      <c r="AC21" s="209"/>
      <c r="AD21" s="209"/>
      <c r="AE21" s="209"/>
      <c r="AF21" s="209"/>
      <c r="AG21" s="209" t="s">
        <v>378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44" t="s">
        <v>848</v>
      </c>
      <c r="D22" s="238"/>
      <c r="E22" s="238"/>
      <c r="F22" s="238"/>
      <c r="G22" s="238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190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2" x14ac:dyDescent="0.25">
      <c r="A23" s="216"/>
      <c r="B23" s="217"/>
      <c r="C23" s="245"/>
      <c r="D23" s="240"/>
      <c r="E23" s="240"/>
      <c r="F23" s="240"/>
      <c r="G23" s="24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09"/>
      <c r="AA23" s="209"/>
      <c r="AB23" s="209"/>
      <c r="AC23" s="209"/>
      <c r="AD23" s="209"/>
      <c r="AE23" s="209"/>
      <c r="AF23" s="209"/>
      <c r="AG23" s="209" t="s">
        <v>191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1" x14ac:dyDescent="0.25">
      <c r="A24" s="230">
        <v>6</v>
      </c>
      <c r="B24" s="231" t="s">
        <v>855</v>
      </c>
      <c r="C24" s="243" t="s">
        <v>856</v>
      </c>
      <c r="D24" s="232" t="s">
        <v>844</v>
      </c>
      <c r="E24" s="233">
        <v>1</v>
      </c>
      <c r="F24" s="234"/>
      <c r="G24" s="235">
        <f>ROUND(E24*F24,2)</f>
        <v>0</v>
      </c>
      <c r="H24" s="234"/>
      <c r="I24" s="235">
        <f>ROUND(E24*H24,2)</f>
        <v>0</v>
      </c>
      <c r="J24" s="234"/>
      <c r="K24" s="235">
        <f>ROUND(E24*J24,2)</f>
        <v>0</v>
      </c>
      <c r="L24" s="235">
        <v>21</v>
      </c>
      <c r="M24" s="235">
        <f>G24*(1+L24/100)</f>
        <v>0</v>
      </c>
      <c r="N24" s="233">
        <v>0</v>
      </c>
      <c r="O24" s="233">
        <f>ROUND(E24*N24,2)</f>
        <v>0</v>
      </c>
      <c r="P24" s="233">
        <v>0</v>
      </c>
      <c r="Q24" s="233">
        <f>ROUND(E24*P24,2)</f>
        <v>0</v>
      </c>
      <c r="R24" s="235"/>
      <c r="S24" s="235" t="s">
        <v>200</v>
      </c>
      <c r="T24" s="236" t="s">
        <v>185</v>
      </c>
      <c r="U24" s="220">
        <v>0</v>
      </c>
      <c r="V24" s="220">
        <f>ROUND(E24*U24,2)</f>
        <v>0</v>
      </c>
      <c r="W24" s="220"/>
      <c r="X24" s="220" t="s">
        <v>307</v>
      </c>
      <c r="Y24" s="220" t="s">
        <v>187</v>
      </c>
      <c r="Z24" s="209"/>
      <c r="AA24" s="209"/>
      <c r="AB24" s="209"/>
      <c r="AC24" s="209"/>
      <c r="AD24" s="209"/>
      <c r="AE24" s="209"/>
      <c r="AF24" s="209"/>
      <c r="AG24" s="209" t="s">
        <v>378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2" x14ac:dyDescent="0.25">
      <c r="A25" s="216"/>
      <c r="B25" s="217"/>
      <c r="C25" s="244" t="s">
        <v>848</v>
      </c>
      <c r="D25" s="238"/>
      <c r="E25" s="238"/>
      <c r="F25" s="238"/>
      <c r="G25" s="238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09"/>
      <c r="AA25" s="209"/>
      <c r="AB25" s="209"/>
      <c r="AC25" s="209"/>
      <c r="AD25" s="209"/>
      <c r="AE25" s="209"/>
      <c r="AF25" s="209"/>
      <c r="AG25" s="209" t="s">
        <v>190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5"/>
      <c r="D26" s="240"/>
      <c r="E26" s="240"/>
      <c r="F26" s="240"/>
      <c r="G26" s="24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191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ht="20.399999999999999" outlineLevel="1" x14ac:dyDescent="0.25">
      <c r="A27" s="230">
        <v>7</v>
      </c>
      <c r="B27" s="231" t="s">
        <v>857</v>
      </c>
      <c r="C27" s="243" t="s">
        <v>858</v>
      </c>
      <c r="D27" s="232" t="s">
        <v>277</v>
      </c>
      <c r="E27" s="233">
        <v>2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200</v>
      </c>
      <c r="T27" s="236" t="s">
        <v>185</v>
      </c>
      <c r="U27" s="220">
        <v>0</v>
      </c>
      <c r="V27" s="220">
        <f>ROUND(E27*U27,2)</f>
        <v>0</v>
      </c>
      <c r="W27" s="220"/>
      <c r="X27" s="220" t="s">
        <v>307</v>
      </c>
      <c r="Y27" s="220" t="s">
        <v>187</v>
      </c>
      <c r="Z27" s="209"/>
      <c r="AA27" s="209"/>
      <c r="AB27" s="209"/>
      <c r="AC27" s="209"/>
      <c r="AD27" s="209"/>
      <c r="AE27" s="209"/>
      <c r="AF27" s="209"/>
      <c r="AG27" s="209" t="s">
        <v>378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4" t="s">
        <v>848</v>
      </c>
      <c r="D28" s="238"/>
      <c r="E28" s="238"/>
      <c r="F28" s="238"/>
      <c r="G28" s="238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190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2" x14ac:dyDescent="0.25">
      <c r="A29" s="216"/>
      <c r="B29" s="217"/>
      <c r="C29" s="245"/>
      <c r="D29" s="240"/>
      <c r="E29" s="240"/>
      <c r="F29" s="240"/>
      <c r="G29" s="24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09"/>
      <c r="AA29" s="209"/>
      <c r="AB29" s="209"/>
      <c r="AC29" s="209"/>
      <c r="AD29" s="209"/>
      <c r="AE29" s="209"/>
      <c r="AF29" s="209"/>
      <c r="AG29" s="209" t="s">
        <v>191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1" x14ac:dyDescent="0.25">
      <c r="A30" s="230">
        <v>8</v>
      </c>
      <c r="B30" s="231" t="s">
        <v>859</v>
      </c>
      <c r="C30" s="243" t="s">
        <v>860</v>
      </c>
      <c r="D30" s="232" t="s">
        <v>277</v>
      </c>
      <c r="E30" s="233">
        <v>1</v>
      </c>
      <c r="F30" s="234"/>
      <c r="G30" s="235">
        <f>ROUND(E30*F30,2)</f>
        <v>0</v>
      </c>
      <c r="H30" s="234"/>
      <c r="I30" s="235">
        <f>ROUND(E30*H30,2)</f>
        <v>0</v>
      </c>
      <c r="J30" s="234"/>
      <c r="K30" s="235">
        <f>ROUND(E30*J30,2)</f>
        <v>0</v>
      </c>
      <c r="L30" s="235">
        <v>21</v>
      </c>
      <c r="M30" s="235">
        <f>G30*(1+L30/100)</f>
        <v>0</v>
      </c>
      <c r="N30" s="233">
        <v>0</v>
      </c>
      <c r="O30" s="233">
        <f>ROUND(E30*N30,2)</f>
        <v>0</v>
      </c>
      <c r="P30" s="233">
        <v>0</v>
      </c>
      <c r="Q30" s="233">
        <f>ROUND(E30*P30,2)</f>
        <v>0</v>
      </c>
      <c r="R30" s="235"/>
      <c r="S30" s="235" t="s">
        <v>200</v>
      </c>
      <c r="T30" s="236" t="s">
        <v>185</v>
      </c>
      <c r="U30" s="220">
        <v>0</v>
      </c>
      <c r="V30" s="220">
        <f>ROUND(E30*U30,2)</f>
        <v>0</v>
      </c>
      <c r="W30" s="220"/>
      <c r="X30" s="220" t="s">
        <v>307</v>
      </c>
      <c r="Y30" s="220" t="s">
        <v>187</v>
      </c>
      <c r="Z30" s="209"/>
      <c r="AA30" s="209"/>
      <c r="AB30" s="209"/>
      <c r="AC30" s="209"/>
      <c r="AD30" s="209"/>
      <c r="AE30" s="209"/>
      <c r="AF30" s="209"/>
      <c r="AG30" s="209" t="s">
        <v>378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2" x14ac:dyDescent="0.25">
      <c r="A31" s="216"/>
      <c r="B31" s="217"/>
      <c r="C31" s="246"/>
      <c r="D31" s="241"/>
      <c r="E31" s="241"/>
      <c r="F31" s="241"/>
      <c r="G31" s="241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191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1" x14ac:dyDescent="0.25">
      <c r="A32" s="230">
        <v>9</v>
      </c>
      <c r="B32" s="231" t="s">
        <v>861</v>
      </c>
      <c r="C32" s="243" t="s">
        <v>862</v>
      </c>
      <c r="D32" s="232" t="s">
        <v>277</v>
      </c>
      <c r="E32" s="233">
        <v>8</v>
      </c>
      <c r="F32" s="234"/>
      <c r="G32" s="235">
        <f>ROUND(E32*F32,2)</f>
        <v>0</v>
      </c>
      <c r="H32" s="234"/>
      <c r="I32" s="235">
        <f>ROUND(E32*H32,2)</f>
        <v>0</v>
      </c>
      <c r="J32" s="234"/>
      <c r="K32" s="235">
        <f>ROUND(E32*J32,2)</f>
        <v>0</v>
      </c>
      <c r="L32" s="235">
        <v>21</v>
      </c>
      <c r="M32" s="235">
        <f>G32*(1+L32/100)</f>
        <v>0</v>
      </c>
      <c r="N32" s="233">
        <v>0</v>
      </c>
      <c r="O32" s="233">
        <f>ROUND(E32*N32,2)</f>
        <v>0</v>
      </c>
      <c r="P32" s="233">
        <v>0</v>
      </c>
      <c r="Q32" s="233">
        <f>ROUND(E32*P32,2)</f>
        <v>0</v>
      </c>
      <c r="R32" s="235"/>
      <c r="S32" s="235" t="s">
        <v>200</v>
      </c>
      <c r="T32" s="236" t="s">
        <v>185</v>
      </c>
      <c r="U32" s="220">
        <v>0</v>
      </c>
      <c r="V32" s="220">
        <f>ROUND(E32*U32,2)</f>
        <v>0</v>
      </c>
      <c r="W32" s="220"/>
      <c r="X32" s="220" t="s">
        <v>307</v>
      </c>
      <c r="Y32" s="220" t="s">
        <v>187</v>
      </c>
      <c r="Z32" s="209"/>
      <c r="AA32" s="209"/>
      <c r="AB32" s="209"/>
      <c r="AC32" s="209"/>
      <c r="AD32" s="209"/>
      <c r="AE32" s="209"/>
      <c r="AF32" s="209"/>
      <c r="AG32" s="209" t="s">
        <v>378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2" x14ac:dyDescent="0.25">
      <c r="A33" s="216"/>
      <c r="B33" s="217"/>
      <c r="C33" s="244" t="s">
        <v>848</v>
      </c>
      <c r="D33" s="238"/>
      <c r="E33" s="238"/>
      <c r="F33" s="238"/>
      <c r="G33" s="238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09"/>
      <c r="AA33" s="209"/>
      <c r="AB33" s="209"/>
      <c r="AC33" s="209"/>
      <c r="AD33" s="209"/>
      <c r="AE33" s="209"/>
      <c r="AF33" s="209"/>
      <c r="AG33" s="209" t="s">
        <v>190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45"/>
      <c r="D34" s="240"/>
      <c r="E34" s="240"/>
      <c r="F34" s="240"/>
      <c r="G34" s="24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191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1" x14ac:dyDescent="0.25">
      <c r="A35" s="230">
        <v>10</v>
      </c>
      <c r="B35" s="231" t="s">
        <v>863</v>
      </c>
      <c r="C35" s="243" t="s">
        <v>864</v>
      </c>
      <c r="D35" s="232" t="s">
        <v>277</v>
      </c>
      <c r="E35" s="233">
        <v>1</v>
      </c>
      <c r="F35" s="234"/>
      <c r="G35" s="235">
        <f>ROUND(E35*F35,2)</f>
        <v>0</v>
      </c>
      <c r="H35" s="234"/>
      <c r="I35" s="235">
        <f>ROUND(E35*H35,2)</f>
        <v>0</v>
      </c>
      <c r="J35" s="234"/>
      <c r="K35" s="235">
        <f>ROUND(E35*J35,2)</f>
        <v>0</v>
      </c>
      <c r="L35" s="235">
        <v>21</v>
      </c>
      <c r="M35" s="235">
        <f>G35*(1+L35/100)</f>
        <v>0</v>
      </c>
      <c r="N35" s="233">
        <v>0</v>
      </c>
      <c r="O35" s="233">
        <f>ROUND(E35*N35,2)</f>
        <v>0</v>
      </c>
      <c r="P35" s="233">
        <v>0</v>
      </c>
      <c r="Q35" s="233">
        <f>ROUND(E35*P35,2)</f>
        <v>0</v>
      </c>
      <c r="R35" s="235"/>
      <c r="S35" s="235" t="s">
        <v>200</v>
      </c>
      <c r="T35" s="236" t="s">
        <v>185</v>
      </c>
      <c r="U35" s="220">
        <v>0</v>
      </c>
      <c r="V35" s="220">
        <f>ROUND(E35*U35,2)</f>
        <v>0</v>
      </c>
      <c r="W35" s="220"/>
      <c r="X35" s="220" t="s">
        <v>307</v>
      </c>
      <c r="Y35" s="220" t="s">
        <v>187</v>
      </c>
      <c r="Z35" s="209"/>
      <c r="AA35" s="209"/>
      <c r="AB35" s="209"/>
      <c r="AC35" s="209"/>
      <c r="AD35" s="209"/>
      <c r="AE35" s="209"/>
      <c r="AF35" s="209"/>
      <c r="AG35" s="209" t="s">
        <v>378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2" x14ac:dyDescent="0.25">
      <c r="A36" s="216"/>
      <c r="B36" s="217"/>
      <c r="C36" s="246"/>
      <c r="D36" s="241"/>
      <c r="E36" s="241"/>
      <c r="F36" s="241"/>
      <c r="G36" s="241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09"/>
      <c r="AA36" s="209"/>
      <c r="AB36" s="209"/>
      <c r="AC36" s="209"/>
      <c r="AD36" s="209"/>
      <c r="AE36" s="209"/>
      <c r="AF36" s="209"/>
      <c r="AG36" s="209" t="s">
        <v>191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ht="20.399999999999999" outlineLevel="1" x14ac:dyDescent="0.25">
      <c r="A37" s="230">
        <v>11</v>
      </c>
      <c r="B37" s="231" t="s">
        <v>865</v>
      </c>
      <c r="C37" s="243" t="s">
        <v>866</v>
      </c>
      <c r="D37" s="232" t="s">
        <v>277</v>
      </c>
      <c r="E37" s="233">
        <v>2</v>
      </c>
      <c r="F37" s="234"/>
      <c r="G37" s="235">
        <f>ROUND(E37*F37,2)</f>
        <v>0</v>
      </c>
      <c r="H37" s="234"/>
      <c r="I37" s="235">
        <f>ROUND(E37*H37,2)</f>
        <v>0</v>
      </c>
      <c r="J37" s="234"/>
      <c r="K37" s="235">
        <f>ROUND(E37*J37,2)</f>
        <v>0</v>
      </c>
      <c r="L37" s="235">
        <v>21</v>
      </c>
      <c r="M37" s="235">
        <f>G37*(1+L37/100)</f>
        <v>0</v>
      </c>
      <c r="N37" s="233">
        <v>0</v>
      </c>
      <c r="O37" s="233">
        <f>ROUND(E37*N37,2)</f>
        <v>0</v>
      </c>
      <c r="P37" s="233">
        <v>0</v>
      </c>
      <c r="Q37" s="233">
        <f>ROUND(E37*P37,2)</f>
        <v>0</v>
      </c>
      <c r="R37" s="235"/>
      <c r="S37" s="235" t="s">
        <v>200</v>
      </c>
      <c r="T37" s="236" t="s">
        <v>185</v>
      </c>
      <c r="U37" s="220">
        <v>0</v>
      </c>
      <c r="V37" s="220">
        <f>ROUND(E37*U37,2)</f>
        <v>0</v>
      </c>
      <c r="W37" s="220"/>
      <c r="X37" s="220" t="s">
        <v>307</v>
      </c>
      <c r="Y37" s="220" t="s">
        <v>187</v>
      </c>
      <c r="Z37" s="209"/>
      <c r="AA37" s="209"/>
      <c r="AB37" s="209"/>
      <c r="AC37" s="209"/>
      <c r="AD37" s="209"/>
      <c r="AE37" s="209"/>
      <c r="AF37" s="209"/>
      <c r="AG37" s="209" t="s">
        <v>378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46"/>
      <c r="D38" s="241"/>
      <c r="E38" s="241"/>
      <c r="F38" s="241"/>
      <c r="G38" s="241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191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ht="20.399999999999999" outlineLevel="1" x14ac:dyDescent="0.25">
      <c r="A39" s="230">
        <v>12</v>
      </c>
      <c r="B39" s="231" t="s">
        <v>867</v>
      </c>
      <c r="C39" s="243" t="s">
        <v>868</v>
      </c>
      <c r="D39" s="232" t="s">
        <v>277</v>
      </c>
      <c r="E39" s="233">
        <v>1</v>
      </c>
      <c r="F39" s="234"/>
      <c r="G39" s="235">
        <f>ROUND(E39*F39,2)</f>
        <v>0</v>
      </c>
      <c r="H39" s="234"/>
      <c r="I39" s="235">
        <f>ROUND(E39*H39,2)</f>
        <v>0</v>
      </c>
      <c r="J39" s="234"/>
      <c r="K39" s="235">
        <f>ROUND(E39*J39,2)</f>
        <v>0</v>
      </c>
      <c r="L39" s="235">
        <v>21</v>
      </c>
      <c r="M39" s="235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5"/>
      <c r="S39" s="235" t="s">
        <v>200</v>
      </c>
      <c r="T39" s="236" t="s">
        <v>185</v>
      </c>
      <c r="U39" s="220">
        <v>0</v>
      </c>
      <c r="V39" s="220">
        <f>ROUND(E39*U39,2)</f>
        <v>0</v>
      </c>
      <c r="W39" s="220"/>
      <c r="X39" s="220" t="s">
        <v>307</v>
      </c>
      <c r="Y39" s="220" t="s">
        <v>187</v>
      </c>
      <c r="Z39" s="209"/>
      <c r="AA39" s="209"/>
      <c r="AB39" s="209"/>
      <c r="AC39" s="209"/>
      <c r="AD39" s="209"/>
      <c r="AE39" s="209"/>
      <c r="AF39" s="209"/>
      <c r="AG39" s="209" t="s">
        <v>378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46"/>
      <c r="D40" s="241"/>
      <c r="E40" s="241"/>
      <c r="F40" s="241"/>
      <c r="G40" s="241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191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1" x14ac:dyDescent="0.25">
      <c r="A41" s="230">
        <v>13</v>
      </c>
      <c r="B41" s="231" t="s">
        <v>869</v>
      </c>
      <c r="C41" s="243" t="s">
        <v>870</v>
      </c>
      <c r="D41" s="232" t="s">
        <v>277</v>
      </c>
      <c r="E41" s="233">
        <v>2</v>
      </c>
      <c r="F41" s="234"/>
      <c r="G41" s="235">
        <f>ROUND(E41*F41,2)</f>
        <v>0</v>
      </c>
      <c r="H41" s="234"/>
      <c r="I41" s="235">
        <f>ROUND(E41*H41,2)</f>
        <v>0</v>
      </c>
      <c r="J41" s="234"/>
      <c r="K41" s="235">
        <f>ROUND(E41*J41,2)</f>
        <v>0</v>
      </c>
      <c r="L41" s="235">
        <v>21</v>
      </c>
      <c r="M41" s="235">
        <f>G41*(1+L41/100)</f>
        <v>0</v>
      </c>
      <c r="N41" s="233">
        <v>0</v>
      </c>
      <c r="O41" s="233">
        <f>ROUND(E41*N41,2)</f>
        <v>0</v>
      </c>
      <c r="P41" s="233">
        <v>0</v>
      </c>
      <c r="Q41" s="233">
        <f>ROUND(E41*P41,2)</f>
        <v>0</v>
      </c>
      <c r="R41" s="235"/>
      <c r="S41" s="235" t="s">
        <v>200</v>
      </c>
      <c r="T41" s="236" t="s">
        <v>185</v>
      </c>
      <c r="U41" s="220">
        <v>0</v>
      </c>
      <c r="V41" s="220">
        <f>ROUND(E41*U41,2)</f>
        <v>0</v>
      </c>
      <c r="W41" s="220"/>
      <c r="X41" s="220" t="s">
        <v>307</v>
      </c>
      <c r="Y41" s="220" t="s">
        <v>187</v>
      </c>
      <c r="Z41" s="209"/>
      <c r="AA41" s="209"/>
      <c r="AB41" s="209"/>
      <c r="AC41" s="209"/>
      <c r="AD41" s="209"/>
      <c r="AE41" s="209"/>
      <c r="AF41" s="209"/>
      <c r="AG41" s="209" t="s">
        <v>378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2" x14ac:dyDescent="0.25">
      <c r="A42" s="216"/>
      <c r="B42" s="217"/>
      <c r="C42" s="246"/>
      <c r="D42" s="241"/>
      <c r="E42" s="241"/>
      <c r="F42" s="241"/>
      <c r="G42" s="241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191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1" x14ac:dyDescent="0.25">
      <c r="A43" s="230">
        <v>14</v>
      </c>
      <c r="B43" s="231" t="s">
        <v>871</v>
      </c>
      <c r="C43" s="243" t="s">
        <v>872</v>
      </c>
      <c r="D43" s="232" t="s">
        <v>277</v>
      </c>
      <c r="E43" s="233">
        <v>2</v>
      </c>
      <c r="F43" s="234"/>
      <c r="G43" s="235">
        <f>ROUND(E43*F43,2)</f>
        <v>0</v>
      </c>
      <c r="H43" s="234"/>
      <c r="I43" s="235">
        <f>ROUND(E43*H43,2)</f>
        <v>0</v>
      </c>
      <c r="J43" s="234"/>
      <c r="K43" s="235">
        <f>ROUND(E43*J43,2)</f>
        <v>0</v>
      </c>
      <c r="L43" s="235">
        <v>21</v>
      </c>
      <c r="M43" s="235">
        <f>G43*(1+L43/100)</f>
        <v>0</v>
      </c>
      <c r="N43" s="233">
        <v>0</v>
      </c>
      <c r="O43" s="233">
        <f>ROUND(E43*N43,2)</f>
        <v>0</v>
      </c>
      <c r="P43" s="233">
        <v>0</v>
      </c>
      <c r="Q43" s="233">
        <f>ROUND(E43*P43,2)</f>
        <v>0</v>
      </c>
      <c r="R43" s="235"/>
      <c r="S43" s="235" t="s">
        <v>200</v>
      </c>
      <c r="T43" s="236" t="s">
        <v>185</v>
      </c>
      <c r="U43" s="220">
        <v>0</v>
      </c>
      <c r="V43" s="220">
        <f>ROUND(E43*U43,2)</f>
        <v>0</v>
      </c>
      <c r="W43" s="220"/>
      <c r="X43" s="220" t="s">
        <v>307</v>
      </c>
      <c r="Y43" s="220" t="s">
        <v>187</v>
      </c>
      <c r="Z43" s="209"/>
      <c r="AA43" s="209"/>
      <c r="AB43" s="209"/>
      <c r="AC43" s="209"/>
      <c r="AD43" s="209"/>
      <c r="AE43" s="209"/>
      <c r="AF43" s="209"/>
      <c r="AG43" s="209" t="s">
        <v>378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46"/>
      <c r="D44" s="241"/>
      <c r="E44" s="241"/>
      <c r="F44" s="241"/>
      <c r="G44" s="241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191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1" x14ac:dyDescent="0.25">
      <c r="A45" s="230">
        <v>15</v>
      </c>
      <c r="B45" s="231" t="s">
        <v>873</v>
      </c>
      <c r="C45" s="243" t="s">
        <v>874</v>
      </c>
      <c r="D45" s="232" t="s">
        <v>277</v>
      </c>
      <c r="E45" s="233">
        <v>1</v>
      </c>
      <c r="F45" s="234"/>
      <c r="G45" s="235">
        <f>ROUND(E45*F45,2)</f>
        <v>0</v>
      </c>
      <c r="H45" s="234"/>
      <c r="I45" s="235">
        <f>ROUND(E45*H45,2)</f>
        <v>0</v>
      </c>
      <c r="J45" s="234"/>
      <c r="K45" s="235">
        <f>ROUND(E45*J45,2)</f>
        <v>0</v>
      </c>
      <c r="L45" s="235">
        <v>21</v>
      </c>
      <c r="M45" s="235">
        <f>G45*(1+L45/100)</f>
        <v>0</v>
      </c>
      <c r="N45" s="233">
        <v>0</v>
      </c>
      <c r="O45" s="233">
        <f>ROUND(E45*N45,2)</f>
        <v>0</v>
      </c>
      <c r="P45" s="233">
        <v>0</v>
      </c>
      <c r="Q45" s="233">
        <f>ROUND(E45*P45,2)</f>
        <v>0</v>
      </c>
      <c r="R45" s="235"/>
      <c r="S45" s="235" t="s">
        <v>200</v>
      </c>
      <c r="T45" s="236" t="s">
        <v>185</v>
      </c>
      <c r="U45" s="220">
        <v>0</v>
      </c>
      <c r="V45" s="220">
        <f>ROUND(E45*U45,2)</f>
        <v>0</v>
      </c>
      <c r="W45" s="220"/>
      <c r="X45" s="220" t="s">
        <v>307</v>
      </c>
      <c r="Y45" s="220" t="s">
        <v>187</v>
      </c>
      <c r="Z45" s="209"/>
      <c r="AA45" s="209"/>
      <c r="AB45" s="209"/>
      <c r="AC45" s="209"/>
      <c r="AD45" s="209"/>
      <c r="AE45" s="209"/>
      <c r="AF45" s="209"/>
      <c r="AG45" s="209" t="s">
        <v>378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2" x14ac:dyDescent="0.25">
      <c r="A46" s="216"/>
      <c r="B46" s="217"/>
      <c r="C46" s="246"/>
      <c r="D46" s="241"/>
      <c r="E46" s="241"/>
      <c r="F46" s="241"/>
      <c r="G46" s="241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09"/>
      <c r="AA46" s="209"/>
      <c r="AB46" s="209"/>
      <c r="AC46" s="209"/>
      <c r="AD46" s="209"/>
      <c r="AE46" s="209"/>
      <c r="AF46" s="209"/>
      <c r="AG46" s="209" t="s">
        <v>191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1" x14ac:dyDescent="0.25">
      <c r="A47" s="230">
        <v>16</v>
      </c>
      <c r="B47" s="231" t="s">
        <v>875</v>
      </c>
      <c r="C47" s="243" t="s">
        <v>876</v>
      </c>
      <c r="D47" s="232" t="s">
        <v>277</v>
      </c>
      <c r="E47" s="233">
        <v>1</v>
      </c>
      <c r="F47" s="234"/>
      <c r="G47" s="235">
        <f>ROUND(E47*F47,2)</f>
        <v>0</v>
      </c>
      <c r="H47" s="234"/>
      <c r="I47" s="235">
        <f>ROUND(E47*H47,2)</f>
        <v>0</v>
      </c>
      <c r="J47" s="234"/>
      <c r="K47" s="235">
        <f>ROUND(E47*J47,2)</f>
        <v>0</v>
      </c>
      <c r="L47" s="235">
        <v>21</v>
      </c>
      <c r="M47" s="235">
        <f>G47*(1+L47/100)</f>
        <v>0</v>
      </c>
      <c r="N47" s="233">
        <v>0</v>
      </c>
      <c r="O47" s="233">
        <f>ROUND(E47*N47,2)</f>
        <v>0</v>
      </c>
      <c r="P47" s="233">
        <v>0</v>
      </c>
      <c r="Q47" s="233">
        <f>ROUND(E47*P47,2)</f>
        <v>0</v>
      </c>
      <c r="R47" s="235"/>
      <c r="S47" s="235" t="s">
        <v>200</v>
      </c>
      <c r="T47" s="236" t="s">
        <v>185</v>
      </c>
      <c r="U47" s="220">
        <v>0</v>
      </c>
      <c r="V47" s="220">
        <f>ROUND(E47*U47,2)</f>
        <v>0</v>
      </c>
      <c r="W47" s="220"/>
      <c r="X47" s="220" t="s">
        <v>307</v>
      </c>
      <c r="Y47" s="220" t="s">
        <v>187</v>
      </c>
      <c r="Z47" s="209"/>
      <c r="AA47" s="209"/>
      <c r="AB47" s="209"/>
      <c r="AC47" s="209"/>
      <c r="AD47" s="209"/>
      <c r="AE47" s="209"/>
      <c r="AF47" s="209"/>
      <c r="AG47" s="209" t="s">
        <v>378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2" x14ac:dyDescent="0.25">
      <c r="A48" s="216"/>
      <c r="B48" s="217"/>
      <c r="C48" s="246"/>
      <c r="D48" s="241"/>
      <c r="E48" s="241"/>
      <c r="F48" s="241"/>
      <c r="G48" s="241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191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1" x14ac:dyDescent="0.25">
      <c r="A49" s="230">
        <v>17</v>
      </c>
      <c r="B49" s="231" t="s">
        <v>877</v>
      </c>
      <c r="C49" s="243" t="s">
        <v>878</v>
      </c>
      <c r="D49" s="232" t="s">
        <v>277</v>
      </c>
      <c r="E49" s="233">
        <v>1</v>
      </c>
      <c r="F49" s="234"/>
      <c r="G49" s="235">
        <f>ROUND(E49*F49,2)</f>
        <v>0</v>
      </c>
      <c r="H49" s="234"/>
      <c r="I49" s="235">
        <f>ROUND(E49*H49,2)</f>
        <v>0</v>
      </c>
      <c r="J49" s="234"/>
      <c r="K49" s="235">
        <f>ROUND(E49*J49,2)</f>
        <v>0</v>
      </c>
      <c r="L49" s="235">
        <v>21</v>
      </c>
      <c r="M49" s="235">
        <f>G49*(1+L49/100)</f>
        <v>0</v>
      </c>
      <c r="N49" s="233">
        <v>0</v>
      </c>
      <c r="O49" s="233">
        <f>ROUND(E49*N49,2)</f>
        <v>0</v>
      </c>
      <c r="P49" s="233">
        <v>0</v>
      </c>
      <c r="Q49" s="233">
        <f>ROUND(E49*P49,2)</f>
        <v>0</v>
      </c>
      <c r="R49" s="235"/>
      <c r="S49" s="235" t="s">
        <v>200</v>
      </c>
      <c r="T49" s="236" t="s">
        <v>185</v>
      </c>
      <c r="U49" s="220">
        <v>0</v>
      </c>
      <c r="V49" s="220">
        <f>ROUND(E49*U49,2)</f>
        <v>0</v>
      </c>
      <c r="W49" s="220"/>
      <c r="X49" s="220" t="s">
        <v>307</v>
      </c>
      <c r="Y49" s="220" t="s">
        <v>187</v>
      </c>
      <c r="Z49" s="209"/>
      <c r="AA49" s="209"/>
      <c r="AB49" s="209"/>
      <c r="AC49" s="209"/>
      <c r="AD49" s="209"/>
      <c r="AE49" s="209"/>
      <c r="AF49" s="209"/>
      <c r="AG49" s="209" t="s">
        <v>378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2" x14ac:dyDescent="0.25">
      <c r="A50" s="216"/>
      <c r="B50" s="217"/>
      <c r="C50" s="244" t="s">
        <v>879</v>
      </c>
      <c r="D50" s="238"/>
      <c r="E50" s="238"/>
      <c r="F50" s="238"/>
      <c r="G50" s="238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190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2" x14ac:dyDescent="0.25">
      <c r="A51" s="216"/>
      <c r="B51" s="217"/>
      <c r="C51" s="245"/>
      <c r="D51" s="240"/>
      <c r="E51" s="240"/>
      <c r="F51" s="240"/>
      <c r="G51" s="24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09"/>
      <c r="AA51" s="209"/>
      <c r="AB51" s="209"/>
      <c r="AC51" s="209"/>
      <c r="AD51" s="209"/>
      <c r="AE51" s="209"/>
      <c r="AF51" s="209"/>
      <c r="AG51" s="209" t="s">
        <v>191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1" x14ac:dyDescent="0.25">
      <c r="A52" s="230">
        <v>18</v>
      </c>
      <c r="B52" s="231" t="s">
        <v>880</v>
      </c>
      <c r="C52" s="243" t="s">
        <v>881</v>
      </c>
      <c r="D52" s="232" t="s">
        <v>277</v>
      </c>
      <c r="E52" s="233">
        <v>9</v>
      </c>
      <c r="F52" s="234"/>
      <c r="G52" s="235">
        <f>ROUND(E52*F52,2)</f>
        <v>0</v>
      </c>
      <c r="H52" s="234"/>
      <c r="I52" s="235">
        <f>ROUND(E52*H52,2)</f>
        <v>0</v>
      </c>
      <c r="J52" s="234"/>
      <c r="K52" s="235">
        <f>ROUND(E52*J52,2)</f>
        <v>0</v>
      </c>
      <c r="L52" s="235">
        <v>21</v>
      </c>
      <c r="M52" s="235">
        <f>G52*(1+L52/100)</f>
        <v>0</v>
      </c>
      <c r="N52" s="233">
        <v>0</v>
      </c>
      <c r="O52" s="233">
        <f>ROUND(E52*N52,2)</f>
        <v>0</v>
      </c>
      <c r="P52" s="233">
        <v>0</v>
      </c>
      <c r="Q52" s="233">
        <f>ROUND(E52*P52,2)</f>
        <v>0</v>
      </c>
      <c r="R52" s="235"/>
      <c r="S52" s="235" t="s">
        <v>200</v>
      </c>
      <c r="T52" s="236" t="s">
        <v>185</v>
      </c>
      <c r="U52" s="220">
        <v>0</v>
      </c>
      <c r="V52" s="220">
        <f>ROUND(E52*U52,2)</f>
        <v>0</v>
      </c>
      <c r="W52" s="220"/>
      <c r="X52" s="220" t="s">
        <v>307</v>
      </c>
      <c r="Y52" s="220" t="s">
        <v>187</v>
      </c>
      <c r="Z52" s="209"/>
      <c r="AA52" s="209"/>
      <c r="AB52" s="209"/>
      <c r="AC52" s="209"/>
      <c r="AD52" s="209"/>
      <c r="AE52" s="209"/>
      <c r="AF52" s="209"/>
      <c r="AG52" s="209" t="s">
        <v>378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2" x14ac:dyDescent="0.25">
      <c r="A53" s="216"/>
      <c r="B53" s="217"/>
      <c r="C53" s="246"/>
      <c r="D53" s="241"/>
      <c r="E53" s="241"/>
      <c r="F53" s="241"/>
      <c r="G53" s="241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09"/>
      <c r="AA53" s="209"/>
      <c r="AB53" s="209"/>
      <c r="AC53" s="209"/>
      <c r="AD53" s="209"/>
      <c r="AE53" s="209"/>
      <c r="AF53" s="209"/>
      <c r="AG53" s="209" t="s">
        <v>191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1" x14ac:dyDescent="0.25">
      <c r="A54" s="230">
        <v>19</v>
      </c>
      <c r="B54" s="231" t="s">
        <v>882</v>
      </c>
      <c r="C54" s="243" t="s">
        <v>883</v>
      </c>
      <c r="D54" s="232" t="s">
        <v>277</v>
      </c>
      <c r="E54" s="233">
        <v>5</v>
      </c>
      <c r="F54" s="234"/>
      <c r="G54" s="235">
        <f>ROUND(E54*F54,2)</f>
        <v>0</v>
      </c>
      <c r="H54" s="234"/>
      <c r="I54" s="235">
        <f>ROUND(E54*H54,2)</f>
        <v>0</v>
      </c>
      <c r="J54" s="234"/>
      <c r="K54" s="235">
        <f>ROUND(E54*J54,2)</f>
        <v>0</v>
      </c>
      <c r="L54" s="235">
        <v>21</v>
      </c>
      <c r="M54" s="235">
        <f>G54*(1+L54/100)</f>
        <v>0</v>
      </c>
      <c r="N54" s="233">
        <v>0</v>
      </c>
      <c r="O54" s="233">
        <f>ROUND(E54*N54,2)</f>
        <v>0</v>
      </c>
      <c r="P54" s="233">
        <v>0</v>
      </c>
      <c r="Q54" s="233">
        <f>ROUND(E54*P54,2)</f>
        <v>0</v>
      </c>
      <c r="R54" s="235"/>
      <c r="S54" s="235" t="s">
        <v>200</v>
      </c>
      <c r="T54" s="236" t="s">
        <v>185</v>
      </c>
      <c r="U54" s="220">
        <v>0</v>
      </c>
      <c r="V54" s="220">
        <f>ROUND(E54*U54,2)</f>
        <v>0</v>
      </c>
      <c r="W54" s="220"/>
      <c r="X54" s="220" t="s">
        <v>307</v>
      </c>
      <c r="Y54" s="220" t="s">
        <v>187</v>
      </c>
      <c r="Z54" s="209"/>
      <c r="AA54" s="209"/>
      <c r="AB54" s="209"/>
      <c r="AC54" s="209"/>
      <c r="AD54" s="209"/>
      <c r="AE54" s="209"/>
      <c r="AF54" s="209"/>
      <c r="AG54" s="209" t="s">
        <v>378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2" x14ac:dyDescent="0.25">
      <c r="A55" s="216"/>
      <c r="B55" s="217"/>
      <c r="C55" s="244" t="s">
        <v>848</v>
      </c>
      <c r="D55" s="238"/>
      <c r="E55" s="238"/>
      <c r="F55" s="238"/>
      <c r="G55" s="238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09"/>
      <c r="AA55" s="209"/>
      <c r="AB55" s="209"/>
      <c r="AC55" s="209"/>
      <c r="AD55" s="209"/>
      <c r="AE55" s="209"/>
      <c r="AF55" s="209"/>
      <c r="AG55" s="209" t="s">
        <v>190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45"/>
      <c r="D56" s="240"/>
      <c r="E56" s="240"/>
      <c r="F56" s="240"/>
      <c r="G56" s="24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191</v>
      </c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x14ac:dyDescent="0.25">
      <c r="A57" s="223" t="s">
        <v>179</v>
      </c>
      <c r="B57" s="224" t="s">
        <v>138</v>
      </c>
      <c r="C57" s="242" t="s">
        <v>139</v>
      </c>
      <c r="D57" s="225"/>
      <c r="E57" s="226"/>
      <c r="F57" s="227"/>
      <c r="G57" s="227">
        <f>SUMIF(AG58:AG67,"&lt;&gt;NOR",G58:G67)</f>
        <v>0</v>
      </c>
      <c r="H57" s="227"/>
      <c r="I57" s="227">
        <f>SUM(I58:I67)</f>
        <v>0</v>
      </c>
      <c r="J57" s="227"/>
      <c r="K57" s="227">
        <f>SUM(K58:K67)</f>
        <v>0</v>
      </c>
      <c r="L57" s="227"/>
      <c r="M57" s="227">
        <f>SUM(M58:M67)</f>
        <v>0</v>
      </c>
      <c r="N57" s="226"/>
      <c r="O57" s="226">
        <f>SUM(O58:O67)</f>
        <v>0</v>
      </c>
      <c r="P57" s="226"/>
      <c r="Q57" s="226">
        <f>SUM(Q58:Q67)</f>
        <v>0</v>
      </c>
      <c r="R57" s="227"/>
      <c r="S57" s="227"/>
      <c r="T57" s="228"/>
      <c r="U57" s="222"/>
      <c r="V57" s="222">
        <f>SUM(V58:V67)</f>
        <v>0</v>
      </c>
      <c r="W57" s="222"/>
      <c r="X57" s="222"/>
      <c r="Y57" s="222"/>
      <c r="AG57" t="s">
        <v>180</v>
      </c>
    </row>
    <row r="58" spans="1:60" ht="30.6" outlineLevel="1" x14ac:dyDescent="0.25">
      <c r="A58" s="230">
        <v>20</v>
      </c>
      <c r="B58" s="231" t="s">
        <v>884</v>
      </c>
      <c r="C58" s="243" t="s">
        <v>885</v>
      </c>
      <c r="D58" s="232" t="s">
        <v>844</v>
      </c>
      <c r="E58" s="233">
        <v>1</v>
      </c>
      <c r="F58" s="234"/>
      <c r="G58" s="235">
        <f>ROUND(E58*F58,2)</f>
        <v>0</v>
      </c>
      <c r="H58" s="234"/>
      <c r="I58" s="235">
        <f>ROUND(E58*H58,2)</f>
        <v>0</v>
      </c>
      <c r="J58" s="234"/>
      <c r="K58" s="235">
        <f>ROUND(E58*J58,2)</f>
        <v>0</v>
      </c>
      <c r="L58" s="235">
        <v>21</v>
      </c>
      <c r="M58" s="235">
        <f>G58*(1+L58/100)</f>
        <v>0</v>
      </c>
      <c r="N58" s="233">
        <v>0</v>
      </c>
      <c r="O58" s="233">
        <f>ROUND(E58*N58,2)</f>
        <v>0</v>
      </c>
      <c r="P58" s="233">
        <v>0</v>
      </c>
      <c r="Q58" s="233">
        <f>ROUND(E58*P58,2)</f>
        <v>0</v>
      </c>
      <c r="R58" s="235"/>
      <c r="S58" s="235" t="s">
        <v>200</v>
      </c>
      <c r="T58" s="236" t="s">
        <v>185</v>
      </c>
      <c r="U58" s="220">
        <v>0</v>
      </c>
      <c r="V58" s="220">
        <f>ROUND(E58*U58,2)</f>
        <v>0</v>
      </c>
      <c r="W58" s="220"/>
      <c r="X58" s="220" t="s">
        <v>307</v>
      </c>
      <c r="Y58" s="220" t="s">
        <v>187</v>
      </c>
      <c r="Z58" s="209"/>
      <c r="AA58" s="209"/>
      <c r="AB58" s="209"/>
      <c r="AC58" s="209"/>
      <c r="AD58" s="209"/>
      <c r="AE58" s="209"/>
      <c r="AF58" s="209"/>
      <c r="AG58" s="209" t="s">
        <v>378</v>
      </c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ht="21" outlineLevel="2" x14ac:dyDescent="0.25">
      <c r="A59" s="216"/>
      <c r="B59" s="217"/>
      <c r="C59" s="244" t="s">
        <v>886</v>
      </c>
      <c r="D59" s="238"/>
      <c r="E59" s="238"/>
      <c r="F59" s="238"/>
      <c r="G59" s="238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09"/>
      <c r="AA59" s="209"/>
      <c r="AB59" s="209"/>
      <c r="AC59" s="209"/>
      <c r="AD59" s="209"/>
      <c r="AE59" s="209"/>
      <c r="AF59" s="209"/>
      <c r="AG59" s="209" t="s">
        <v>190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37" t="str">
        <f>C59</f>
        <v>a zálohovacího modulu. Zálohovací modul GD-04A je určený pro GSM komunikátory GD-04 a GD-04K. Při výpadku proudu budou GSM komunikátory fungovat cca 12 až 24 hod bez externího napájení. AN-81 externí prutová anténa. Např. Jablotron</v>
      </c>
      <c r="BB59" s="209"/>
      <c r="BC59" s="209"/>
      <c r="BD59" s="209"/>
      <c r="BE59" s="209"/>
      <c r="BF59" s="209"/>
      <c r="BG59" s="209"/>
      <c r="BH59" s="209"/>
    </row>
    <row r="60" spans="1:60" outlineLevel="2" x14ac:dyDescent="0.25">
      <c r="A60" s="216"/>
      <c r="B60" s="217"/>
      <c r="C60" s="245"/>
      <c r="D60" s="240"/>
      <c r="E60" s="240"/>
      <c r="F60" s="240"/>
      <c r="G60" s="24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09"/>
      <c r="AA60" s="209"/>
      <c r="AB60" s="209"/>
      <c r="AC60" s="209"/>
      <c r="AD60" s="209"/>
      <c r="AE60" s="209"/>
      <c r="AF60" s="209"/>
      <c r="AG60" s="209" t="s">
        <v>191</v>
      </c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ht="20.399999999999999" outlineLevel="1" x14ac:dyDescent="0.25">
      <c r="A61" s="230">
        <v>21</v>
      </c>
      <c r="B61" s="231" t="s">
        <v>887</v>
      </c>
      <c r="C61" s="243" t="s">
        <v>888</v>
      </c>
      <c r="D61" s="232" t="s">
        <v>844</v>
      </c>
      <c r="E61" s="233">
        <v>1</v>
      </c>
      <c r="F61" s="234"/>
      <c r="G61" s="235">
        <f>ROUND(E61*F61,2)</f>
        <v>0</v>
      </c>
      <c r="H61" s="234"/>
      <c r="I61" s="235">
        <f>ROUND(E61*H61,2)</f>
        <v>0</v>
      </c>
      <c r="J61" s="234"/>
      <c r="K61" s="235">
        <f>ROUND(E61*J61,2)</f>
        <v>0</v>
      </c>
      <c r="L61" s="235">
        <v>21</v>
      </c>
      <c r="M61" s="235">
        <f>G61*(1+L61/100)</f>
        <v>0</v>
      </c>
      <c r="N61" s="233">
        <v>0</v>
      </c>
      <c r="O61" s="233">
        <f>ROUND(E61*N61,2)</f>
        <v>0</v>
      </c>
      <c r="P61" s="233">
        <v>0</v>
      </c>
      <c r="Q61" s="233">
        <f>ROUND(E61*P61,2)</f>
        <v>0</v>
      </c>
      <c r="R61" s="235"/>
      <c r="S61" s="235" t="s">
        <v>200</v>
      </c>
      <c r="T61" s="236" t="s">
        <v>185</v>
      </c>
      <c r="U61" s="220">
        <v>0</v>
      </c>
      <c r="V61" s="220">
        <f>ROUND(E61*U61,2)</f>
        <v>0</v>
      </c>
      <c r="W61" s="220"/>
      <c r="X61" s="220" t="s">
        <v>307</v>
      </c>
      <c r="Y61" s="220" t="s">
        <v>187</v>
      </c>
      <c r="Z61" s="209"/>
      <c r="AA61" s="209"/>
      <c r="AB61" s="209"/>
      <c r="AC61" s="209"/>
      <c r="AD61" s="209"/>
      <c r="AE61" s="209"/>
      <c r="AF61" s="209"/>
      <c r="AG61" s="209" t="s">
        <v>378</v>
      </c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2" x14ac:dyDescent="0.25">
      <c r="A62" s="216"/>
      <c r="B62" s="217"/>
      <c r="C62" s="246"/>
      <c r="D62" s="241"/>
      <c r="E62" s="241"/>
      <c r="F62" s="241"/>
      <c r="G62" s="241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191</v>
      </c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ht="20.399999999999999" outlineLevel="1" x14ac:dyDescent="0.25">
      <c r="A63" s="230">
        <v>22</v>
      </c>
      <c r="B63" s="231" t="s">
        <v>889</v>
      </c>
      <c r="C63" s="243" t="s">
        <v>890</v>
      </c>
      <c r="D63" s="232" t="s">
        <v>844</v>
      </c>
      <c r="E63" s="233">
        <v>1</v>
      </c>
      <c r="F63" s="234"/>
      <c r="G63" s="235">
        <f>ROUND(E63*F63,2)</f>
        <v>0</v>
      </c>
      <c r="H63" s="234"/>
      <c r="I63" s="235">
        <f>ROUND(E63*H63,2)</f>
        <v>0</v>
      </c>
      <c r="J63" s="234"/>
      <c r="K63" s="235">
        <f>ROUND(E63*J63,2)</f>
        <v>0</v>
      </c>
      <c r="L63" s="235">
        <v>21</v>
      </c>
      <c r="M63" s="235">
        <f>G63*(1+L63/100)</f>
        <v>0</v>
      </c>
      <c r="N63" s="233">
        <v>0</v>
      </c>
      <c r="O63" s="233">
        <f>ROUND(E63*N63,2)</f>
        <v>0</v>
      </c>
      <c r="P63" s="233">
        <v>0</v>
      </c>
      <c r="Q63" s="233">
        <f>ROUND(E63*P63,2)</f>
        <v>0</v>
      </c>
      <c r="R63" s="235"/>
      <c r="S63" s="235" t="s">
        <v>200</v>
      </c>
      <c r="T63" s="236" t="s">
        <v>185</v>
      </c>
      <c r="U63" s="220">
        <v>0</v>
      </c>
      <c r="V63" s="220">
        <f>ROUND(E63*U63,2)</f>
        <v>0</v>
      </c>
      <c r="W63" s="220"/>
      <c r="X63" s="220" t="s">
        <v>307</v>
      </c>
      <c r="Y63" s="220" t="s">
        <v>187</v>
      </c>
      <c r="Z63" s="209"/>
      <c r="AA63" s="209"/>
      <c r="AB63" s="209"/>
      <c r="AC63" s="209"/>
      <c r="AD63" s="209"/>
      <c r="AE63" s="209"/>
      <c r="AF63" s="209"/>
      <c r="AG63" s="209" t="s">
        <v>378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2" x14ac:dyDescent="0.25">
      <c r="A64" s="216"/>
      <c r="B64" s="217"/>
      <c r="C64" s="244" t="s">
        <v>891</v>
      </c>
      <c r="D64" s="238"/>
      <c r="E64" s="238"/>
      <c r="F64" s="238"/>
      <c r="G64" s="238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09"/>
      <c r="AA64" s="209"/>
      <c r="AB64" s="209"/>
      <c r="AC64" s="209"/>
      <c r="AD64" s="209"/>
      <c r="AE64" s="209"/>
      <c r="AF64" s="209"/>
      <c r="AG64" s="209" t="s">
        <v>190</v>
      </c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37" t="str">
        <f>C64</f>
        <v>jištění,relé,trafa,osvětlení,přepěťové ochrany, ovládací a signalizační prvky, vodiče, označení  a další nutné přísl. Zapojení řídícího systému</v>
      </c>
      <c r="BB64" s="209"/>
      <c r="BC64" s="209"/>
      <c r="BD64" s="209"/>
      <c r="BE64" s="209"/>
      <c r="BF64" s="209"/>
      <c r="BG64" s="209"/>
      <c r="BH64" s="209"/>
    </row>
    <row r="65" spans="1:60" outlineLevel="2" x14ac:dyDescent="0.25">
      <c r="A65" s="216"/>
      <c r="B65" s="217"/>
      <c r="C65" s="245"/>
      <c r="D65" s="240"/>
      <c r="E65" s="240"/>
      <c r="F65" s="240"/>
      <c r="G65" s="24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09"/>
      <c r="AA65" s="209"/>
      <c r="AB65" s="209"/>
      <c r="AC65" s="209"/>
      <c r="AD65" s="209"/>
      <c r="AE65" s="209"/>
      <c r="AF65" s="209"/>
      <c r="AG65" s="209" t="s">
        <v>191</v>
      </c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1" x14ac:dyDescent="0.25">
      <c r="A66" s="230">
        <v>23</v>
      </c>
      <c r="B66" s="231" t="s">
        <v>892</v>
      </c>
      <c r="C66" s="243" t="s">
        <v>893</v>
      </c>
      <c r="D66" s="232" t="s">
        <v>277</v>
      </c>
      <c r="E66" s="233">
        <v>1</v>
      </c>
      <c r="F66" s="234"/>
      <c r="G66" s="235">
        <f>ROUND(E66*F66,2)</f>
        <v>0</v>
      </c>
      <c r="H66" s="234"/>
      <c r="I66" s="235">
        <f>ROUND(E66*H66,2)</f>
        <v>0</v>
      </c>
      <c r="J66" s="234"/>
      <c r="K66" s="235">
        <f>ROUND(E66*J66,2)</f>
        <v>0</v>
      </c>
      <c r="L66" s="235">
        <v>21</v>
      </c>
      <c r="M66" s="235">
        <f>G66*(1+L66/100)</f>
        <v>0</v>
      </c>
      <c r="N66" s="233">
        <v>0</v>
      </c>
      <c r="O66" s="233">
        <f>ROUND(E66*N66,2)</f>
        <v>0</v>
      </c>
      <c r="P66" s="233">
        <v>0</v>
      </c>
      <c r="Q66" s="233">
        <f>ROUND(E66*P66,2)</f>
        <v>0</v>
      </c>
      <c r="R66" s="235"/>
      <c r="S66" s="235" t="s">
        <v>200</v>
      </c>
      <c r="T66" s="236" t="s">
        <v>185</v>
      </c>
      <c r="U66" s="220">
        <v>0</v>
      </c>
      <c r="V66" s="220">
        <f>ROUND(E66*U66,2)</f>
        <v>0</v>
      </c>
      <c r="W66" s="220"/>
      <c r="X66" s="220" t="s">
        <v>307</v>
      </c>
      <c r="Y66" s="220" t="s">
        <v>187</v>
      </c>
      <c r="Z66" s="209"/>
      <c r="AA66" s="209"/>
      <c r="AB66" s="209"/>
      <c r="AC66" s="209"/>
      <c r="AD66" s="209"/>
      <c r="AE66" s="209"/>
      <c r="AF66" s="209"/>
      <c r="AG66" s="209" t="s">
        <v>378</v>
      </c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2" x14ac:dyDescent="0.25">
      <c r="A67" s="216"/>
      <c r="B67" s="217"/>
      <c r="C67" s="246"/>
      <c r="D67" s="241"/>
      <c r="E67" s="241"/>
      <c r="F67" s="241"/>
      <c r="G67" s="241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09"/>
      <c r="AA67" s="209"/>
      <c r="AB67" s="209"/>
      <c r="AC67" s="209"/>
      <c r="AD67" s="209"/>
      <c r="AE67" s="209"/>
      <c r="AF67" s="209"/>
      <c r="AG67" s="209" t="s">
        <v>191</v>
      </c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x14ac:dyDescent="0.25">
      <c r="A68" s="223" t="s">
        <v>179</v>
      </c>
      <c r="B68" s="224" t="s">
        <v>140</v>
      </c>
      <c r="C68" s="242" t="s">
        <v>141</v>
      </c>
      <c r="D68" s="225"/>
      <c r="E68" s="226"/>
      <c r="F68" s="227"/>
      <c r="G68" s="227">
        <f>SUMIF(AG69:AG75,"&lt;&gt;NOR",G69:G75)</f>
        <v>0</v>
      </c>
      <c r="H68" s="227"/>
      <c r="I68" s="227">
        <f>SUM(I69:I75)</f>
        <v>0</v>
      </c>
      <c r="J68" s="227"/>
      <c r="K68" s="227">
        <f>SUM(K69:K75)</f>
        <v>0</v>
      </c>
      <c r="L68" s="227"/>
      <c r="M68" s="227">
        <f>SUM(M69:M75)</f>
        <v>0</v>
      </c>
      <c r="N68" s="226"/>
      <c r="O68" s="226">
        <f>SUM(O69:O75)</f>
        <v>0</v>
      </c>
      <c r="P68" s="226"/>
      <c r="Q68" s="226">
        <f>SUM(Q69:Q75)</f>
        <v>0</v>
      </c>
      <c r="R68" s="227"/>
      <c r="S68" s="227"/>
      <c r="T68" s="228"/>
      <c r="U68" s="222"/>
      <c r="V68" s="222">
        <f>SUM(V69:V75)</f>
        <v>0</v>
      </c>
      <c r="W68" s="222"/>
      <c r="X68" s="222"/>
      <c r="Y68" s="222"/>
      <c r="AG68" t="s">
        <v>180</v>
      </c>
    </row>
    <row r="69" spans="1:60" ht="30.6" outlineLevel="1" x14ac:dyDescent="0.25">
      <c r="A69" s="230">
        <v>24</v>
      </c>
      <c r="B69" s="231" t="s">
        <v>894</v>
      </c>
      <c r="C69" s="243" t="s">
        <v>895</v>
      </c>
      <c r="D69" s="232" t="s">
        <v>896</v>
      </c>
      <c r="E69" s="233">
        <v>62</v>
      </c>
      <c r="F69" s="234"/>
      <c r="G69" s="235">
        <f>ROUND(E69*F69,2)</f>
        <v>0</v>
      </c>
      <c r="H69" s="234"/>
      <c r="I69" s="235">
        <f>ROUND(E69*H69,2)</f>
        <v>0</v>
      </c>
      <c r="J69" s="234"/>
      <c r="K69" s="235">
        <f>ROUND(E69*J69,2)</f>
        <v>0</v>
      </c>
      <c r="L69" s="235">
        <v>21</v>
      </c>
      <c r="M69" s="235">
        <f>G69*(1+L69/100)</f>
        <v>0</v>
      </c>
      <c r="N69" s="233">
        <v>0</v>
      </c>
      <c r="O69" s="233">
        <f>ROUND(E69*N69,2)</f>
        <v>0</v>
      </c>
      <c r="P69" s="233">
        <v>0</v>
      </c>
      <c r="Q69" s="233">
        <f>ROUND(E69*P69,2)</f>
        <v>0</v>
      </c>
      <c r="R69" s="235"/>
      <c r="S69" s="235" t="s">
        <v>200</v>
      </c>
      <c r="T69" s="236" t="s">
        <v>185</v>
      </c>
      <c r="U69" s="220">
        <v>0</v>
      </c>
      <c r="V69" s="220">
        <f>ROUND(E69*U69,2)</f>
        <v>0</v>
      </c>
      <c r="W69" s="220"/>
      <c r="X69" s="220" t="s">
        <v>307</v>
      </c>
      <c r="Y69" s="220" t="s">
        <v>187</v>
      </c>
      <c r="Z69" s="209"/>
      <c r="AA69" s="209"/>
      <c r="AB69" s="209"/>
      <c r="AC69" s="209"/>
      <c r="AD69" s="209"/>
      <c r="AE69" s="209"/>
      <c r="AF69" s="209"/>
      <c r="AG69" s="209" t="s">
        <v>378</v>
      </c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outlineLevel="2" x14ac:dyDescent="0.25">
      <c r="A70" s="216"/>
      <c r="B70" s="217"/>
      <c r="C70" s="244" t="s">
        <v>897</v>
      </c>
      <c r="D70" s="238"/>
      <c r="E70" s="238"/>
      <c r="F70" s="238"/>
      <c r="G70" s="238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09"/>
      <c r="AA70" s="209"/>
      <c r="AB70" s="209"/>
      <c r="AC70" s="209"/>
      <c r="AD70" s="209"/>
      <c r="AE70" s="209"/>
      <c r="AF70" s="209"/>
      <c r="AG70" s="209" t="s">
        <v>190</v>
      </c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37" t="str">
        <f>C70</f>
        <v>nastavení teplot, časů, možnost ručního provozu atd., tvorba obrazovek, parametrizace, archív,nastavení pro koncového uživatele</v>
      </c>
      <c r="BB70" s="209"/>
      <c r="BC70" s="209"/>
      <c r="BD70" s="209"/>
      <c r="BE70" s="209"/>
      <c r="BF70" s="209"/>
      <c r="BG70" s="209"/>
      <c r="BH70" s="209"/>
    </row>
    <row r="71" spans="1:60" outlineLevel="2" x14ac:dyDescent="0.25">
      <c r="A71" s="216"/>
      <c r="B71" s="217"/>
      <c r="C71" s="245"/>
      <c r="D71" s="240"/>
      <c r="E71" s="240"/>
      <c r="F71" s="240"/>
      <c r="G71" s="24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09"/>
      <c r="AA71" s="209"/>
      <c r="AB71" s="209"/>
      <c r="AC71" s="209"/>
      <c r="AD71" s="209"/>
      <c r="AE71" s="209"/>
      <c r="AF71" s="209"/>
      <c r="AG71" s="209" t="s">
        <v>191</v>
      </c>
      <c r="AH71" s="209"/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1" x14ac:dyDescent="0.25">
      <c r="A72" s="230">
        <v>25</v>
      </c>
      <c r="B72" s="231" t="s">
        <v>898</v>
      </c>
      <c r="C72" s="243" t="s">
        <v>899</v>
      </c>
      <c r="D72" s="232" t="s">
        <v>896</v>
      </c>
      <c r="E72" s="233">
        <v>62</v>
      </c>
      <c r="F72" s="234"/>
      <c r="G72" s="235">
        <f>ROUND(E72*F72,2)</f>
        <v>0</v>
      </c>
      <c r="H72" s="234"/>
      <c r="I72" s="235">
        <f>ROUND(E72*H72,2)</f>
        <v>0</v>
      </c>
      <c r="J72" s="234"/>
      <c r="K72" s="235">
        <f>ROUND(E72*J72,2)</f>
        <v>0</v>
      </c>
      <c r="L72" s="235">
        <v>21</v>
      </c>
      <c r="M72" s="235">
        <f>G72*(1+L72/100)</f>
        <v>0</v>
      </c>
      <c r="N72" s="233">
        <v>0</v>
      </c>
      <c r="O72" s="233">
        <f>ROUND(E72*N72,2)</f>
        <v>0</v>
      </c>
      <c r="P72" s="233">
        <v>0</v>
      </c>
      <c r="Q72" s="233">
        <f>ROUND(E72*P72,2)</f>
        <v>0</v>
      </c>
      <c r="R72" s="235"/>
      <c r="S72" s="235" t="s">
        <v>200</v>
      </c>
      <c r="T72" s="236" t="s">
        <v>185</v>
      </c>
      <c r="U72" s="220">
        <v>0</v>
      </c>
      <c r="V72" s="220">
        <f>ROUND(E72*U72,2)</f>
        <v>0</v>
      </c>
      <c r="W72" s="220"/>
      <c r="X72" s="220" t="s">
        <v>307</v>
      </c>
      <c r="Y72" s="220" t="s">
        <v>187</v>
      </c>
      <c r="Z72" s="209"/>
      <c r="AA72" s="209"/>
      <c r="AB72" s="209"/>
      <c r="AC72" s="209"/>
      <c r="AD72" s="209"/>
      <c r="AE72" s="209"/>
      <c r="AF72" s="209"/>
      <c r="AG72" s="209" t="s">
        <v>378</v>
      </c>
      <c r="AH72" s="209"/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2" x14ac:dyDescent="0.25">
      <c r="A73" s="216"/>
      <c r="B73" s="217"/>
      <c r="C73" s="246"/>
      <c r="D73" s="241"/>
      <c r="E73" s="241"/>
      <c r="F73" s="241"/>
      <c r="G73" s="241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09"/>
      <c r="AA73" s="209"/>
      <c r="AB73" s="209"/>
      <c r="AC73" s="209"/>
      <c r="AD73" s="209"/>
      <c r="AE73" s="209"/>
      <c r="AF73" s="209"/>
      <c r="AG73" s="209" t="s">
        <v>191</v>
      </c>
      <c r="AH73" s="209"/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ht="20.399999999999999" outlineLevel="1" x14ac:dyDescent="0.25">
      <c r="A74" s="230">
        <v>26</v>
      </c>
      <c r="B74" s="231" t="s">
        <v>900</v>
      </c>
      <c r="C74" s="243" t="s">
        <v>901</v>
      </c>
      <c r="D74" s="232" t="s">
        <v>896</v>
      </c>
      <c r="E74" s="233">
        <v>62</v>
      </c>
      <c r="F74" s="234"/>
      <c r="G74" s="235">
        <f>ROUND(E74*F74,2)</f>
        <v>0</v>
      </c>
      <c r="H74" s="234"/>
      <c r="I74" s="235">
        <f>ROUND(E74*H74,2)</f>
        <v>0</v>
      </c>
      <c r="J74" s="234"/>
      <c r="K74" s="235">
        <f>ROUND(E74*J74,2)</f>
        <v>0</v>
      </c>
      <c r="L74" s="235">
        <v>21</v>
      </c>
      <c r="M74" s="235">
        <f>G74*(1+L74/100)</f>
        <v>0</v>
      </c>
      <c r="N74" s="233">
        <v>0</v>
      </c>
      <c r="O74" s="233">
        <f>ROUND(E74*N74,2)</f>
        <v>0</v>
      </c>
      <c r="P74" s="233">
        <v>0</v>
      </c>
      <c r="Q74" s="233">
        <f>ROUND(E74*P74,2)</f>
        <v>0</v>
      </c>
      <c r="R74" s="235"/>
      <c r="S74" s="235" t="s">
        <v>200</v>
      </c>
      <c r="T74" s="236" t="s">
        <v>185</v>
      </c>
      <c r="U74" s="220">
        <v>0</v>
      </c>
      <c r="V74" s="220">
        <f>ROUND(E74*U74,2)</f>
        <v>0</v>
      </c>
      <c r="W74" s="220"/>
      <c r="X74" s="220" t="s">
        <v>307</v>
      </c>
      <c r="Y74" s="220" t="s">
        <v>187</v>
      </c>
      <c r="Z74" s="209"/>
      <c r="AA74" s="209"/>
      <c r="AB74" s="209"/>
      <c r="AC74" s="209"/>
      <c r="AD74" s="209"/>
      <c r="AE74" s="209"/>
      <c r="AF74" s="209"/>
      <c r="AG74" s="209" t="s">
        <v>378</v>
      </c>
      <c r="AH74" s="209"/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2" x14ac:dyDescent="0.25">
      <c r="A75" s="216"/>
      <c r="B75" s="217"/>
      <c r="C75" s="246"/>
      <c r="D75" s="241"/>
      <c r="E75" s="241"/>
      <c r="F75" s="241"/>
      <c r="G75" s="241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09"/>
      <c r="AA75" s="209"/>
      <c r="AB75" s="209"/>
      <c r="AC75" s="209"/>
      <c r="AD75" s="209"/>
      <c r="AE75" s="209"/>
      <c r="AF75" s="209"/>
      <c r="AG75" s="209" t="s">
        <v>191</v>
      </c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x14ac:dyDescent="0.25">
      <c r="A76" s="223" t="s">
        <v>179</v>
      </c>
      <c r="B76" s="224" t="s">
        <v>142</v>
      </c>
      <c r="C76" s="242" t="s">
        <v>143</v>
      </c>
      <c r="D76" s="225"/>
      <c r="E76" s="226"/>
      <c r="F76" s="227"/>
      <c r="G76" s="227">
        <f>SUMIF(AG77:AG114,"&lt;&gt;NOR",G77:G114)</f>
        <v>0</v>
      </c>
      <c r="H76" s="227"/>
      <c r="I76" s="227">
        <f>SUM(I77:I114)</f>
        <v>0</v>
      </c>
      <c r="J76" s="227"/>
      <c r="K76" s="227">
        <f>SUM(K77:K114)</f>
        <v>0</v>
      </c>
      <c r="L76" s="227"/>
      <c r="M76" s="227">
        <f>SUM(M77:M114)</f>
        <v>0</v>
      </c>
      <c r="N76" s="226"/>
      <c r="O76" s="226">
        <f>SUM(O77:O114)</f>
        <v>0</v>
      </c>
      <c r="P76" s="226"/>
      <c r="Q76" s="226">
        <f>SUM(Q77:Q114)</f>
        <v>0</v>
      </c>
      <c r="R76" s="227"/>
      <c r="S76" s="227"/>
      <c r="T76" s="228"/>
      <c r="U76" s="222"/>
      <c r="V76" s="222">
        <f>SUM(V77:V114)</f>
        <v>0</v>
      </c>
      <c r="W76" s="222"/>
      <c r="X76" s="222"/>
      <c r="Y76" s="222"/>
      <c r="AG76" t="s">
        <v>180</v>
      </c>
    </row>
    <row r="77" spans="1:60" outlineLevel="1" x14ac:dyDescent="0.25">
      <c r="A77" s="230">
        <v>27</v>
      </c>
      <c r="B77" s="231" t="s">
        <v>535</v>
      </c>
      <c r="C77" s="243" t="s">
        <v>902</v>
      </c>
      <c r="D77" s="232" t="s">
        <v>366</v>
      </c>
      <c r="E77" s="233">
        <v>230</v>
      </c>
      <c r="F77" s="234"/>
      <c r="G77" s="235">
        <f>ROUND(E77*F77,2)</f>
        <v>0</v>
      </c>
      <c r="H77" s="234"/>
      <c r="I77" s="235">
        <f>ROUND(E77*H77,2)</f>
        <v>0</v>
      </c>
      <c r="J77" s="234"/>
      <c r="K77" s="235">
        <f>ROUND(E77*J77,2)</f>
        <v>0</v>
      </c>
      <c r="L77" s="235">
        <v>21</v>
      </c>
      <c r="M77" s="235">
        <f>G77*(1+L77/100)</f>
        <v>0</v>
      </c>
      <c r="N77" s="233">
        <v>0</v>
      </c>
      <c r="O77" s="233">
        <f>ROUND(E77*N77,2)</f>
        <v>0</v>
      </c>
      <c r="P77" s="233">
        <v>0</v>
      </c>
      <c r="Q77" s="233">
        <f>ROUND(E77*P77,2)</f>
        <v>0</v>
      </c>
      <c r="R77" s="235"/>
      <c r="S77" s="235" t="s">
        <v>200</v>
      </c>
      <c r="T77" s="236" t="s">
        <v>185</v>
      </c>
      <c r="U77" s="220">
        <v>0</v>
      </c>
      <c r="V77" s="220">
        <f>ROUND(E77*U77,2)</f>
        <v>0</v>
      </c>
      <c r="W77" s="220"/>
      <c r="X77" s="220" t="s">
        <v>217</v>
      </c>
      <c r="Y77" s="220" t="s">
        <v>187</v>
      </c>
      <c r="Z77" s="209"/>
      <c r="AA77" s="209"/>
      <c r="AB77" s="209"/>
      <c r="AC77" s="209"/>
      <c r="AD77" s="209"/>
      <c r="AE77" s="209"/>
      <c r="AF77" s="209"/>
      <c r="AG77" s="209" t="s">
        <v>357</v>
      </c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2" x14ac:dyDescent="0.25">
      <c r="A78" s="216"/>
      <c r="B78" s="217"/>
      <c r="C78" s="246"/>
      <c r="D78" s="241"/>
      <c r="E78" s="241"/>
      <c r="F78" s="241"/>
      <c r="G78" s="241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09"/>
      <c r="AA78" s="209"/>
      <c r="AB78" s="209"/>
      <c r="AC78" s="209"/>
      <c r="AD78" s="209"/>
      <c r="AE78" s="209"/>
      <c r="AF78" s="209"/>
      <c r="AG78" s="209" t="s">
        <v>191</v>
      </c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1" x14ac:dyDescent="0.25">
      <c r="A79" s="230">
        <v>28</v>
      </c>
      <c r="B79" s="231" t="s">
        <v>538</v>
      </c>
      <c r="C79" s="243" t="s">
        <v>903</v>
      </c>
      <c r="D79" s="232" t="s">
        <v>366</v>
      </c>
      <c r="E79" s="233">
        <v>150</v>
      </c>
      <c r="F79" s="234"/>
      <c r="G79" s="235">
        <f>ROUND(E79*F79,2)</f>
        <v>0</v>
      </c>
      <c r="H79" s="234"/>
      <c r="I79" s="235">
        <f>ROUND(E79*H79,2)</f>
        <v>0</v>
      </c>
      <c r="J79" s="234"/>
      <c r="K79" s="235">
        <f>ROUND(E79*J79,2)</f>
        <v>0</v>
      </c>
      <c r="L79" s="235">
        <v>21</v>
      </c>
      <c r="M79" s="235">
        <f>G79*(1+L79/100)</f>
        <v>0</v>
      </c>
      <c r="N79" s="233">
        <v>0</v>
      </c>
      <c r="O79" s="233">
        <f>ROUND(E79*N79,2)</f>
        <v>0</v>
      </c>
      <c r="P79" s="233">
        <v>0</v>
      </c>
      <c r="Q79" s="233">
        <f>ROUND(E79*P79,2)</f>
        <v>0</v>
      </c>
      <c r="R79" s="235"/>
      <c r="S79" s="235" t="s">
        <v>200</v>
      </c>
      <c r="T79" s="236" t="s">
        <v>185</v>
      </c>
      <c r="U79" s="220">
        <v>0</v>
      </c>
      <c r="V79" s="220">
        <f>ROUND(E79*U79,2)</f>
        <v>0</v>
      </c>
      <c r="W79" s="220"/>
      <c r="X79" s="220" t="s">
        <v>217</v>
      </c>
      <c r="Y79" s="220" t="s">
        <v>187</v>
      </c>
      <c r="Z79" s="209"/>
      <c r="AA79" s="209"/>
      <c r="AB79" s="209"/>
      <c r="AC79" s="209"/>
      <c r="AD79" s="209"/>
      <c r="AE79" s="209"/>
      <c r="AF79" s="209"/>
      <c r="AG79" s="209" t="s">
        <v>357</v>
      </c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2" x14ac:dyDescent="0.25">
      <c r="A80" s="216"/>
      <c r="B80" s="217"/>
      <c r="C80" s="246"/>
      <c r="D80" s="241"/>
      <c r="E80" s="241"/>
      <c r="F80" s="241"/>
      <c r="G80" s="241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09"/>
      <c r="AA80" s="209"/>
      <c r="AB80" s="209"/>
      <c r="AC80" s="209"/>
      <c r="AD80" s="209"/>
      <c r="AE80" s="209"/>
      <c r="AF80" s="209"/>
      <c r="AG80" s="209" t="s">
        <v>191</v>
      </c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1" x14ac:dyDescent="0.25">
      <c r="A81" s="230">
        <v>29</v>
      </c>
      <c r="B81" s="231" t="s">
        <v>539</v>
      </c>
      <c r="C81" s="243" t="s">
        <v>904</v>
      </c>
      <c r="D81" s="232" t="s">
        <v>366</v>
      </c>
      <c r="E81" s="233">
        <v>15</v>
      </c>
      <c r="F81" s="234"/>
      <c r="G81" s="235">
        <f>ROUND(E81*F81,2)</f>
        <v>0</v>
      </c>
      <c r="H81" s="234"/>
      <c r="I81" s="235">
        <f>ROUND(E81*H81,2)</f>
        <v>0</v>
      </c>
      <c r="J81" s="234"/>
      <c r="K81" s="235">
        <f>ROUND(E81*J81,2)</f>
        <v>0</v>
      </c>
      <c r="L81" s="235">
        <v>21</v>
      </c>
      <c r="M81" s="235">
        <f>G81*(1+L81/100)</f>
        <v>0</v>
      </c>
      <c r="N81" s="233">
        <v>0</v>
      </c>
      <c r="O81" s="233">
        <f>ROUND(E81*N81,2)</f>
        <v>0</v>
      </c>
      <c r="P81" s="233">
        <v>0</v>
      </c>
      <c r="Q81" s="233">
        <f>ROUND(E81*P81,2)</f>
        <v>0</v>
      </c>
      <c r="R81" s="235"/>
      <c r="S81" s="235" t="s">
        <v>200</v>
      </c>
      <c r="T81" s="236" t="s">
        <v>185</v>
      </c>
      <c r="U81" s="220">
        <v>0</v>
      </c>
      <c r="V81" s="220">
        <f>ROUND(E81*U81,2)</f>
        <v>0</v>
      </c>
      <c r="W81" s="220"/>
      <c r="X81" s="220" t="s">
        <v>217</v>
      </c>
      <c r="Y81" s="220" t="s">
        <v>187</v>
      </c>
      <c r="Z81" s="209"/>
      <c r="AA81" s="209"/>
      <c r="AB81" s="209"/>
      <c r="AC81" s="209"/>
      <c r="AD81" s="209"/>
      <c r="AE81" s="209"/>
      <c r="AF81" s="209"/>
      <c r="AG81" s="209" t="s">
        <v>357</v>
      </c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2" x14ac:dyDescent="0.25">
      <c r="A82" s="216"/>
      <c r="B82" s="217"/>
      <c r="C82" s="246"/>
      <c r="D82" s="241"/>
      <c r="E82" s="241"/>
      <c r="F82" s="241"/>
      <c r="G82" s="241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09"/>
      <c r="AA82" s="209"/>
      <c r="AB82" s="209"/>
      <c r="AC82" s="209"/>
      <c r="AD82" s="209"/>
      <c r="AE82" s="209"/>
      <c r="AF82" s="209"/>
      <c r="AG82" s="209" t="s">
        <v>191</v>
      </c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1" x14ac:dyDescent="0.25">
      <c r="A83" s="230">
        <v>30</v>
      </c>
      <c r="B83" s="231" t="s">
        <v>542</v>
      </c>
      <c r="C83" s="243" t="s">
        <v>905</v>
      </c>
      <c r="D83" s="232" t="s">
        <v>366</v>
      </c>
      <c r="E83" s="233">
        <v>5</v>
      </c>
      <c r="F83" s="234"/>
      <c r="G83" s="235">
        <f>ROUND(E83*F83,2)</f>
        <v>0</v>
      </c>
      <c r="H83" s="234"/>
      <c r="I83" s="235">
        <f>ROUND(E83*H83,2)</f>
        <v>0</v>
      </c>
      <c r="J83" s="234"/>
      <c r="K83" s="235">
        <f>ROUND(E83*J83,2)</f>
        <v>0</v>
      </c>
      <c r="L83" s="235">
        <v>21</v>
      </c>
      <c r="M83" s="235">
        <f>G83*(1+L83/100)</f>
        <v>0</v>
      </c>
      <c r="N83" s="233">
        <v>0</v>
      </c>
      <c r="O83" s="233">
        <f>ROUND(E83*N83,2)</f>
        <v>0</v>
      </c>
      <c r="P83" s="233">
        <v>0</v>
      </c>
      <c r="Q83" s="233">
        <f>ROUND(E83*P83,2)</f>
        <v>0</v>
      </c>
      <c r="R83" s="235"/>
      <c r="S83" s="235" t="s">
        <v>200</v>
      </c>
      <c r="T83" s="236" t="s">
        <v>185</v>
      </c>
      <c r="U83" s="220">
        <v>0</v>
      </c>
      <c r="V83" s="220">
        <f>ROUND(E83*U83,2)</f>
        <v>0</v>
      </c>
      <c r="W83" s="220"/>
      <c r="X83" s="220" t="s">
        <v>217</v>
      </c>
      <c r="Y83" s="220" t="s">
        <v>187</v>
      </c>
      <c r="Z83" s="209"/>
      <c r="AA83" s="209"/>
      <c r="AB83" s="209"/>
      <c r="AC83" s="209"/>
      <c r="AD83" s="209"/>
      <c r="AE83" s="209"/>
      <c r="AF83" s="209"/>
      <c r="AG83" s="209" t="s">
        <v>357</v>
      </c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2" x14ac:dyDescent="0.25">
      <c r="A84" s="216"/>
      <c r="B84" s="217"/>
      <c r="C84" s="246"/>
      <c r="D84" s="241"/>
      <c r="E84" s="241"/>
      <c r="F84" s="241"/>
      <c r="G84" s="241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09"/>
      <c r="AA84" s="209"/>
      <c r="AB84" s="209"/>
      <c r="AC84" s="209"/>
      <c r="AD84" s="209"/>
      <c r="AE84" s="209"/>
      <c r="AF84" s="209"/>
      <c r="AG84" s="209" t="s">
        <v>191</v>
      </c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1" x14ac:dyDescent="0.25">
      <c r="A85" s="230">
        <v>31</v>
      </c>
      <c r="B85" s="231" t="s">
        <v>545</v>
      </c>
      <c r="C85" s="243" t="s">
        <v>906</v>
      </c>
      <c r="D85" s="232" t="s">
        <v>366</v>
      </c>
      <c r="E85" s="233">
        <v>110</v>
      </c>
      <c r="F85" s="234"/>
      <c r="G85" s="235">
        <f>ROUND(E85*F85,2)</f>
        <v>0</v>
      </c>
      <c r="H85" s="234"/>
      <c r="I85" s="235">
        <f>ROUND(E85*H85,2)</f>
        <v>0</v>
      </c>
      <c r="J85" s="234"/>
      <c r="K85" s="235">
        <f>ROUND(E85*J85,2)</f>
        <v>0</v>
      </c>
      <c r="L85" s="235">
        <v>21</v>
      </c>
      <c r="M85" s="235">
        <f>G85*(1+L85/100)</f>
        <v>0</v>
      </c>
      <c r="N85" s="233">
        <v>0</v>
      </c>
      <c r="O85" s="233">
        <f>ROUND(E85*N85,2)</f>
        <v>0</v>
      </c>
      <c r="P85" s="233">
        <v>0</v>
      </c>
      <c r="Q85" s="233">
        <f>ROUND(E85*P85,2)</f>
        <v>0</v>
      </c>
      <c r="R85" s="235"/>
      <c r="S85" s="235" t="s">
        <v>200</v>
      </c>
      <c r="T85" s="236" t="s">
        <v>185</v>
      </c>
      <c r="U85" s="220">
        <v>0</v>
      </c>
      <c r="V85" s="220">
        <f>ROUND(E85*U85,2)</f>
        <v>0</v>
      </c>
      <c r="W85" s="220"/>
      <c r="X85" s="220" t="s">
        <v>217</v>
      </c>
      <c r="Y85" s="220" t="s">
        <v>187</v>
      </c>
      <c r="Z85" s="209"/>
      <c r="AA85" s="209"/>
      <c r="AB85" s="209"/>
      <c r="AC85" s="209"/>
      <c r="AD85" s="209"/>
      <c r="AE85" s="209"/>
      <c r="AF85" s="209"/>
      <c r="AG85" s="209" t="s">
        <v>357</v>
      </c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outlineLevel="2" x14ac:dyDescent="0.25">
      <c r="A86" s="216"/>
      <c r="B86" s="217"/>
      <c r="C86" s="246"/>
      <c r="D86" s="241"/>
      <c r="E86" s="241"/>
      <c r="F86" s="241"/>
      <c r="G86" s="241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09"/>
      <c r="AA86" s="209"/>
      <c r="AB86" s="209"/>
      <c r="AC86" s="209"/>
      <c r="AD86" s="209"/>
      <c r="AE86" s="209"/>
      <c r="AF86" s="209"/>
      <c r="AG86" s="209" t="s">
        <v>191</v>
      </c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</row>
    <row r="87" spans="1:60" outlineLevel="1" x14ac:dyDescent="0.25">
      <c r="A87" s="230">
        <v>32</v>
      </c>
      <c r="B87" s="231" t="s">
        <v>548</v>
      </c>
      <c r="C87" s="243" t="s">
        <v>907</v>
      </c>
      <c r="D87" s="232" t="s">
        <v>366</v>
      </c>
      <c r="E87" s="233">
        <v>20</v>
      </c>
      <c r="F87" s="234"/>
      <c r="G87" s="235">
        <f>ROUND(E87*F87,2)</f>
        <v>0</v>
      </c>
      <c r="H87" s="234"/>
      <c r="I87" s="235">
        <f>ROUND(E87*H87,2)</f>
        <v>0</v>
      </c>
      <c r="J87" s="234"/>
      <c r="K87" s="235">
        <f>ROUND(E87*J87,2)</f>
        <v>0</v>
      </c>
      <c r="L87" s="235">
        <v>21</v>
      </c>
      <c r="M87" s="235">
        <f>G87*(1+L87/100)</f>
        <v>0</v>
      </c>
      <c r="N87" s="233">
        <v>0</v>
      </c>
      <c r="O87" s="233">
        <f>ROUND(E87*N87,2)</f>
        <v>0</v>
      </c>
      <c r="P87" s="233">
        <v>0</v>
      </c>
      <c r="Q87" s="233">
        <f>ROUND(E87*P87,2)</f>
        <v>0</v>
      </c>
      <c r="R87" s="235"/>
      <c r="S87" s="235" t="s">
        <v>200</v>
      </c>
      <c r="T87" s="236" t="s">
        <v>185</v>
      </c>
      <c r="U87" s="220">
        <v>0</v>
      </c>
      <c r="V87" s="220">
        <f>ROUND(E87*U87,2)</f>
        <v>0</v>
      </c>
      <c r="W87" s="220"/>
      <c r="X87" s="220" t="s">
        <v>217</v>
      </c>
      <c r="Y87" s="220" t="s">
        <v>187</v>
      </c>
      <c r="Z87" s="209"/>
      <c r="AA87" s="209"/>
      <c r="AB87" s="209"/>
      <c r="AC87" s="209"/>
      <c r="AD87" s="209"/>
      <c r="AE87" s="209"/>
      <c r="AF87" s="209"/>
      <c r="AG87" s="209" t="s">
        <v>357</v>
      </c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2" x14ac:dyDescent="0.25">
      <c r="A88" s="216"/>
      <c r="B88" s="217"/>
      <c r="C88" s="246"/>
      <c r="D88" s="241"/>
      <c r="E88" s="241"/>
      <c r="F88" s="241"/>
      <c r="G88" s="241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09"/>
      <c r="AA88" s="209"/>
      <c r="AB88" s="209"/>
      <c r="AC88" s="209"/>
      <c r="AD88" s="209"/>
      <c r="AE88" s="209"/>
      <c r="AF88" s="209"/>
      <c r="AG88" s="209" t="s">
        <v>191</v>
      </c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1" x14ac:dyDescent="0.25">
      <c r="A89" s="230">
        <v>33</v>
      </c>
      <c r="B89" s="231" t="s">
        <v>551</v>
      </c>
      <c r="C89" s="243" t="s">
        <v>908</v>
      </c>
      <c r="D89" s="232" t="s">
        <v>366</v>
      </c>
      <c r="E89" s="233">
        <v>6</v>
      </c>
      <c r="F89" s="234"/>
      <c r="G89" s="235">
        <f>ROUND(E89*F89,2)</f>
        <v>0</v>
      </c>
      <c r="H89" s="234"/>
      <c r="I89" s="235">
        <f>ROUND(E89*H89,2)</f>
        <v>0</v>
      </c>
      <c r="J89" s="234"/>
      <c r="K89" s="235">
        <f>ROUND(E89*J89,2)</f>
        <v>0</v>
      </c>
      <c r="L89" s="235">
        <v>21</v>
      </c>
      <c r="M89" s="235">
        <f>G89*(1+L89/100)</f>
        <v>0</v>
      </c>
      <c r="N89" s="233">
        <v>0</v>
      </c>
      <c r="O89" s="233">
        <f>ROUND(E89*N89,2)</f>
        <v>0</v>
      </c>
      <c r="P89" s="233">
        <v>0</v>
      </c>
      <c r="Q89" s="233">
        <f>ROUND(E89*P89,2)</f>
        <v>0</v>
      </c>
      <c r="R89" s="235"/>
      <c r="S89" s="235" t="s">
        <v>200</v>
      </c>
      <c r="T89" s="236" t="s">
        <v>185</v>
      </c>
      <c r="U89" s="220">
        <v>0</v>
      </c>
      <c r="V89" s="220">
        <f>ROUND(E89*U89,2)</f>
        <v>0</v>
      </c>
      <c r="W89" s="220"/>
      <c r="X89" s="220" t="s">
        <v>217</v>
      </c>
      <c r="Y89" s="220" t="s">
        <v>187</v>
      </c>
      <c r="Z89" s="209"/>
      <c r="AA89" s="209"/>
      <c r="AB89" s="209"/>
      <c r="AC89" s="209"/>
      <c r="AD89" s="209"/>
      <c r="AE89" s="209"/>
      <c r="AF89" s="209"/>
      <c r="AG89" s="209" t="s">
        <v>357</v>
      </c>
      <c r="AH89" s="209"/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outlineLevel="2" x14ac:dyDescent="0.25">
      <c r="A90" s="216"/>
      <c r="B90" s="217"/>
      <c r="C90" s="246"/>
      <c r="D90" s="241"/>
      <c r="E90" s="241"/>
      <c r="F90" s="241"/>
      <c r="G90" s="241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09"/>
      <c r="AA90" s="209"/>
      <c r="AB90" s="209"/>
      <c r="AC90" s="209"/>
      <c r="AD90" s="209"/>
      <c r="AE90" s="209"/>
      <c r="AF90" s="209"/>
      <c r="AG90" s="209" t="s">
        <v>191</v>
      </c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ht="20.399999999999999" outlineLevel="1" x14ac:dyDescent="0.25">
      <c r="A91" s="230">
        <v>34</v>
      </c>
      <c r="B91" s="231" t="s">
        <v>554</v>
      </c>
      <c r="C91" s="243" t="s">
        <v>909</v>
      </c>
      <c r="D91" s="232" t="s">
        <v>366</v>
      </c>
      <c r="E91" s="233">
        <v>3</v>
      </c>
      <c r="F91" s="234"/>
      <c r="G91" s="235">
        <f>ROUND(E91*F91,2)</f>
        <v>0</v>
      </c>
      <c r="H91" s="234"/>
      <c r="I91" s="235">
        <f>ROUND(E91*H91,2)</f>
        <v>0</v>
      </c>
      <c r="J91" s="234"/>
      <c r="K91" s="235">
        <f>ROUND(E91*J91,2)</f>
        <v>0</v>
      </c>
      <c r="L91" s="235">
        <v>21</v>
      </c>
      <c r="M91" s="235">
        <f>G91*(1+L91/100)</f>
        <v>0</v>
      </c>
      <c r="N91" s="233">
        <v>0</v>
      </c>
      <c r="O91" s="233">
        <f>ROUND(E91*N91,2)</f>
        <v>0</v>
      </c>
      <c r="P91" s="233">
        <v>0</v>
      </c>
      <c r="Q91" s="233">
        <f>ROUND(E91*P91,2)</f>
        <v>0</v>
      </c>
      <c r="R91" s="235"/>
      <c r="S91" s="235" t="s">
        <v>200</v>
      </c>
      <c r="T91" s="236" t="s">
        <v>185</v>
      </c>
      <c r="U91" s="220">
        <v>0</v>
      </c>
      <c r="V91" s="220">
        <f>ROUND(E91*U91,2)</f>
        <v>0</v>
      </c>
      <c r="W91" s="220"/>
      <c r="X91" s="220" t="s">
        <v>217</v>
      </c>
      <c r="Y91" s="220" t="s">
        <v>187</v>
      </c>
      <c r="Z91" s="209"/>
      <c r="AA91" s="209"/>
      <c r="AB91" s="209"/>
      <c r="AC91" s="209"/>
      <c r="AD91" s="209"/>
      <c r="AE91" s="209"/>
      <c r="AF91" s="209"/>
      <c r="AG91" s="209" t="s">
        <v>357</v>
      </c>
      <c r="AH91" s="209"/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</row>
    <row r="92" spans="1:60" outlineLevel="2" x14ac:dyDescent="0.25">
      <c r="A92" s="216"/>
      <c r="B92" s="217"/>
      <c r="C92" s="246"/>
      <c r="D92" s="241"/>
      <c r="E92" s="241"/>
      <c r="F92" s="241"/>
      <c r="G92" s="241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09"/>
      <c r="AA92" s="209"/>
      <c r="AB92" s="209"/>
      <c r="AC92" s="209"/>
      <c r="AD92" s="209"/>
      <c r="AE92" s="209"/>
      <c r="AF92" s="209"/>
      <c r="AG92" s="209" t="s">
        <v>191</v>
      </c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outlineLevel="1" x14ac:dyDescent="0.25">
      <c r="A93" s="230">
        <v>35</v>
      </c>
      <c r="B93" s="231" t="s">
        <v>557</v>
      </c>
      <c r="C93" s="243" t="s">
        <v>910</v>
      </c>
      <c r="D93" s="232" t="s">
        <v>366</v>
      </c>
      <c r="E93" s="233">
        <v>30</v>
      </c>
      <c r="F93" s="234"/>
      <c r="G93" s="235">
        <f>ROUND(E93*F93,2)</f>
        <v>0</v>
      </c>
      <c r="H93" s="234"/>
      <c r="I93" s="235">
        <f>ROUND(E93*H93,2)</f>
        <v>0</v>
      </c>
      <c r="J93" s="234"/>
      <c r="K93" s="235">
        <f>ROUND(E93*J93,2)</f>
        <v>0</v>
      </c>
      <c r="L93" s="235">
        <v>21</v>
      </c>
      <c r="M93" s="235">
        <f>G93*(1+L93/100)</f>
        <v>0</v>
      </c>
      <c r="N93" s="233">
        <v>0</v>
      </c>
      <c r="O93" s="233">
        <f>ROUND(E93*N93,2)</f>
        <v>0</v>
      </c>
      <c r="P93" s="233">
        <v>0</v>
      </c>
      <c r="Q93" s="233">
        <f>ROUND(E93*P93,2)</f>
        <v>0</v>
      </c>
      <c r="R93" s="235"/>
      <c r="S93" s="235" t="s">
        <v>200</v>
      </c>
      <c r="T93" s="236" t="s">
        <v>185</v>
      </c>
      <c r="U93" s="220">
        <v>0</v>
      </c>
      <c r="V93" s="220">
        <f>ROUND(E93*U93,2)</f>
        <v>0</v>
      </c>
      <c r="W93" s="220"/>
      <c r="X93" s="220" t="s">
        <v>217</v>
      </c>
      <c r="Y93" s="220" t="s">
        <v>187</v>
      </c>
      <c r="Z93" s="209"/>
      <c r="AA93" s="209"/>
      <c r="AB93" s="209"/>
      <c r="AC93" s="209"/>
      <c r="AD93" s="209"/>
      <c r="AE93" s="209"/>
      <c r="AF93" s="209"/>
      <c r="AG93" s="209" t="s">
        <v>357</v>
      </c>
      <c r="AH93" s="209"/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</row>
    <row r="94" spans="1:60" outlineLevel="2" x14ac:dyDescent="0.25">
      <c r="A94" s="216"/>
      <c r="B94" s="217"/>
      <c r="C94" s="246"/>
      <c r="D94" s="241"/>
      <c r="E94" s="241"/>
      <c r="F94" s="241"/>
      <c r="G94" s="241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09"/>
      <c r="AA94" s="209"/>
      <c r="AB94" s="209"/>
      <c r="AC94" s="209"/>
      <c r="AD94" s="209"/>
      <c r="AE94" s="209"/>
      <c r="AF94" s="209"/>
      <c r="AG94" s="209" t="s">
        <v>191</v>
      </c>
      <c r="AH94" s="209"/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1" x14ac:dyDescent="0.25">
      <c r="A95" s="230">
        <v>36</v>
      </c>
      <c r="B95" s="231" t="s">
        <v>560</v>
      </c>
      <c r="C95" s="243" t="s">
        <v>911</v>
      </c>
      <c r="D95" s="232" t="s">
        <v>277</v>
      </c>
      <c r="E95" s="233">
        <v>1</v>
      </c>
      <c r="F95" s="234"/>
      <c r="G95" s="235">
        <f>ROUND(E95*F95,2)</f>
        <v>0</v>
      </c>
      <c r="H95" s="234"/>
      <c r="I95" s="235">
        <f>ROUND(E95*H95,2)</f>
        <v>0</v>
      </c>
      <c r="J95" s="234"/>
      <c r="K95" s="235">
        <f>ROUND(E95*J95,2)</f>
        <v>0</v>
      </c>
      <c r="L95" s="235">
        <v>21</v>
      </c>
      <c r="M95" s="235">
        <f>G95*(1+L95/100)</f>
        <v>0</v>
      </c>
      <c r="N95" s="233">
        <v>0</v>
      </c>
      <c r="O95" s="233">
        <f>ROUND(E95*N95,2)</f>
        <v>0</v>
      </c>
      <c r="P95" s="233">
        <v>0</v>
      </c>
      <c r="Q95" s="233">
        <f>ROUND(E95*P95,2)</f>
        <v>0</v>
      </c>
      <c r="R95" s="235"/>
      <c r="S95" s="235" t="s">
        <v>200</v>
      </c>
      <c r="T95" s="236" t="s">
        <v>185</v>
      </c>
      <c r="U95" s="220">
        <v>0</v>
      </c>
      <c r="V95" s="220">
        <f>ROUND(E95*U95,2)</f>
        <v>0</v>
      </c>
      <c r="W95" s="220"/>
      <c r="X95" s="220" t="s">
        <v>217</v>
      </c>
      <c r="Y95" s="220" t="s">
        <v>187</v>
      </c>
      <c r="Z95" s="209"/>
      <c r="AA95" s="209"/>
      <c r="AB95" s="209"/>
      <c r="AC95" s="209"/>
      <c r="AD95" s="209"/>
      <c r="AE95" s="209"/>
      <c r="AF95" s="209"/>
      <c r="AG95" s="209" t="s">
        <v>357</v>
      </c>
      <c r="AH95" s="209"/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outlineLevel="2" x14ac:dyDescent="0.25">
      <c r="A96" s="216"/>
      <c r="B96" s="217"/>
      <c r="C96" s="246"/>
      <c r="D96" s="241"/>
      <c r="E96" s="241"/>
      <c r="F96" s="241"/>
      <c r="G96" s="241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09"/>
      <c r="AA96" s="209"/>
      <c r="AB96" s="209"/>
      <c r="AC96" s="209"/>
      <c r="AD96" s="209"/>
      <c r="AE96" s="209"/>
      <c r="AF96" s="209"/>
      <c r="AG96" s="209" t="s">
        <v>191</v>
      </c>
      <c r="AH96" s="209"/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1" x14ac:dyDescent="0.25">
      <c r="A97" s="230">
        <v>37</v>
      </c>
      <c r="B97" s="231" t="s">
        <v>563</v>
      </c>
      <c r="C97" s="243" t="s">
        <v>912</v>
      </c>
      <c r="D97" s="232" t="s">
        <v>366</v>
      </c>
      <c r="E97" s="233">
        <v>10</v>
      </c>
      <c r="F97" s="234"/>
      <c r="G97" s="235">
        <f>ROUND(E97*F97,2)</f>
        <v>0</v>
      </c>
      <c r="H97" s="234"/>
      <c r="I97" s="235">
        <f>ROUND(E97*H97,2)</f>
        <v>0</v>
      </c>
      <c r="J97" s="234"/>
      <c r="K97" s="235">
        <f>ROUND(E97*J97,2)</f>
        <v>0</v>
      </c>
      <c r="L97" s="235">
        <v>21</v>
      </c>
      <c r="M97" s="235">
        <f>G97*(1+L97/100)</f>
        <v>0</v>
      </c>
      <c r="N97" s="233">
        <v>0</v>
      </c>
      <c r="O97" s="233">
        <f>ROUND(E97*N97,2)</f>
        <v>0</v>
      </c>
      <c r="P97" s="233">
        <v>0</v>
      </c>
      <c r="Q97" s="233">
        <f>ROUND(E97*P97,2)</f>
        <v>0</v>
      </c>
      <c r="R97" s="235"/>
      <c r="S97" s="235" t="s">
        <v>200</v>
      </c>
      <c r="T97" s="236" t="s">
        <v>185</v>
      </c>
      <c r="U97" s="220">
        <v>0</v>
      </c>
      <c r="V97" s="220">
        <f>ROUND(E97*U97,2)</f>
        <v>0</v>
      </c>
      <c r="W97" s="220"/>
      <c r="X97" s="220" t="s">
        <v>217</v>
      </c>
      <c r="Y97" s="220" t="s">
        <v>187</v>
      </c>
      <c r="Z97" s="209"/>
      <c r="AA97" s="209"/>
      <c r="AB97" s="209"/>
      <c r="AC97" s="209"/>
      <c r="AD97" s="209"/>
      <c r="AE97" s="209"/>
      <c r="AF97" s="209"/>
      <c r="AG97" s="209" t="s">
        <v>357</v>
      </c>
      <c r="AH97" s="209"/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outlineLevel="2" x14ac:dyDescent="0.25">
      <c r="A98" s="216"/>
      <c r="B98" s="217"/>
      <c r="C98" s="246"/>
      <c r="D98" s="241"/>
      <c r="E98" s="241"/>
      <c r="F98" s="241"/>
      <c r="G98" s="241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09"/>
      <c r="AA98" s="209"/>
      <c r="AB98" s="209"/>
      <c r="AC98" s="209"/>
      <c r="AD98" s="209"/>
      <c r="AE98" s="209"/>
      <c r="AF98" s="209"/>
      <c r="AG98" s="209" t="s">
        <v>191</v>
      </c>
      <c r="AH98" s="209"/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outlineLevel="1" x14ac:dyDescent="0.25">
      <c r="A99" s="230">
        <v>38</v>
      </c>
      <c r="B99" s="231" t="s">
        <v>382</v>
      </c>
      <c r="C99" s="243" t="s">
        <v>913</v>
      </c>
      <c r="D99" s="232" t="s">
        <v>366</v>
      </c>
      <c r="E99" s="233">
        <v>20</v>
      </c>
      <c r="F99" s="234"/>
      <c r="G99" s="235">
        <f>ROUND(E99*F99,2)</f>
        <v>0</v>
      </c>
      <c r="H99" s="234"/>
      <c r="I99" s="235">
        <f>ROUND(E99*H99,2)</f>
        <v>0</v>
      </c>
      <c r="J99" s="234"/>
      <c r="K99" s="235">
        <f>ROUND(E99*J99,2)</f>
        <v>0</v>
      </c>
      <c r="L99" s="235">
        <v>21</v>
      </c>
      <c r="M99" s="235">
        <f>G99*(1+L99/100)</f>
        <v>0</v>
      </c>
      <c r="N99" s="233">
        <v>0</v>
      </c>
      <c r="O99" s="233">
        <f>ROUND(E99*N99,2)</f>
        <v>0</v>
      </c>
      <c r="P99" s="233">
        <v>0</v>
      </c>
      <c r="Q99" s="233">
        <f>ROUND(E99*P99,2)</f>
        <v>0</v>
      </c>
      <c r="R99" s="235"/>
      <c r="S99" s="235" t="s">
        <v>200</v>
      </c>
      <c r="T99" s="236" t="s">
        <v>185</v>
      </c>
      <c r="U99" s="220">
        <v>0</v>
      </c>
      <c r="V99" s="220">
        <f>ROUND(E99*U99,2)</f>
        <v>0</v>
      </c>
      <c r="W99" s="220"/>
      <c r="X99" s="220" t="s">
        <v>217</v>
      </c>
      <c r="Y99" s="220" t="s">
        <v>187</v>
      </c>
      <c r="Z99" s="209"/>
      <c r="AA99" s="209"/>
      <c r="AB99" s="209"/>
      <c r="AC99" s="209"/>
      <c r="AD99" s="209"/>
      <c r="AE99" s="209"/>
      <c r="AF99" s="209"/>
      <c r="AG99" s="209" t="s">
        <v>357</v>
      </c>
      <c r="AH99" s="209"/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</row>
    <row r="100" spans="1:60" outlineLevel="2" x14ac:dyDescent="0.25">
      <c r="A100" s="216"/>
      <c r="B100" s="217"/>
      <c r="C100" s="246"/>
      <c r="D100" s="241"/>
      <c r="E100" s="241"/>
      <c r="F100" s="241"/>
      <c r="G100" s="241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09"/>
      <c r="AA100" s="209"/>
      <c r="AB100" s="209"/>
      <c r="AC100" s="209"/>
      <c r="AD100" s="209"/>
      <c r="AE100" s="209"/>
      <c r="AF100" s="209"/>
      <c r="AG100" s="209" t="s">
        <v>191</v>
      </c>
      <c r="AH100" s="209"/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1" x14ac:dyDescent="0.25">
      <c r="A101" s="230">
        <v>39</v>
      </c>
      <c r="B101" s="231" t="s">
        <v>385</v>
      </c>
      <c r="C101" s="243" t="s">
        <v>914</v>
      </c>
      <c r="D101" s="232" t="s">
        <v>366</v>
      </c>
      <c r="E101" s="233">
        <v>6</v>
      </c>
      <c r="F101" s="234"/>
      <c r="G101" s="235">
        <f>ROUND(E101*F101,2)</f>
        <v>0</v>
      </c>
      <c r="H101" s="234"/>
      <c r="I101" s="235">
        <f>ROUND(E101*H101,2)</f>
        <v>0</v>
      </c>
      <c r="J101" s="234"/>
      <c r="K101" s="235">
        <f>ROUND(E101*J101,2)</f>
        <v>0</v>
      </c>
      <c r="L101" s="235">
        <v>21</v>
      </c>
      <c r="M101" s="235">
        <f>G101*(1+L101/100)</f>
        <v>0</v>
      </c>
      <c r="N101" s="233">
        <v>0</v>
      </c>
      <c r="O101" s="233">
        <f>ROUND(E101*N101,2)</f>
        <v>0</v>
      </c>
      <c r="P101" s="233">
        <v>0</v>
      </c>
      <c r="Q101" s="233">
        <f>ROUND(E101*P101,2)</f>
        <v>0</v>
      </c>
      <c r="R101" s="235"/>
      <c r="S101" s="235" t="s">
        <v>200</v>
      </c>
      <c r="T101" s="236" t="s">
        <v>185</v>
      </c>
      <c r="U101" s="220">
        <v>0</v>
      </c>
      <c r="V101" s="220">
        <f>ROUND(E101*U101,2)</f>
        <v>0</v>
      </c>
      <c r="W101" s="220"/>
      <c r="X101" s="220" t="s">
        <v>217</v>
      </c>
      <c r="Y101" s="220" t="s">
        <v>187</v>
      </c>
      <c r="Z101" s="209"/>
      <c r="AA101" s="209"/>
      <c r="AB101" s="209"/>
      <c r="AC101" s="209"/>
      <c r="AD101" s="209"/>
      <c r="AE101" s="209"/>
      <c r="AF101" s="209"/>
      <c r="AG101" s="209" t="s">
        <v>357</v>
      </c>
      <c r="AH101" s="209"/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outlineLevel="2" x14ac:dyDescent="0.25">
      <c r="A102" s="216"/>
      <c r="B102" s="217"/>
      <c r="C102" s="246"/>
      <c r="D102" s="241"/>
      <c r="E102" s="241"/>
      <c r="F102" s="241"/>
      <c r="G102" s="241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09"/>
      <c r="AA102" s="209"/>
      <c r="AB102" s="209"/>
      <c r="AC102" s="209"/>
      <c r="AD102" s="209"/>
      <c r="AE102" s="209"/>
      <c r="AF102" s="209"/>
      <c r="AG102" s="209" t="s">
        <v>191</v>
      </c>
      <c r="AH102" s="209"/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</row>
    <row r="103" spans="1:60" outlineLevel="1" x14ac:dyDescent="0.25">
      <c r="A103" s="230">
        <v>40</v>
      </c>
      <c r="B103" s="231" t="s">
        <v>398</v>
      </c>
      <c r="C103" s="243" t="s">
        <v>915</v>
      </c>
      <c r="D103" s="232" t="s">
        <v>366</v>
      </c>
      <c r="E103" s="233">
        <v>15</v>
      </c>
      <c r="F103" s="234"/>
      <c r="G103" s="235">
        <f>ROUND(E103*F103,2)</f>
        <v>0</v>
      </c>
      <c r="H103" s="234"/>
      <c r="I103" s="235">
        <f>ROUND(E103*H103,2)</f>
        <v>0</v>
      </c>
      <c r="J103" s="234"/>
      <c r="K103" s="235">
        <f>ROUND(E103*J103,2)</f>
        <v>0</v>
      </c>
      <c r="L103" s="235">
        <v>21</v>
      </c>
      <c r="M103" s="235">
        <f>G103*(1+L103/100)</f>
        <v>0</v>
      </c>
      <c r="N103" s="233">
        <v>0</v>
      </c>
      <c r="O103" s="233">
        <f>ROUND(E103*N103,2)</f>
        <v>0</v>
      </c>
      <c r="P103" s="233">
        <v>0</v>
      </c>
      <c r="Q103" s="233">
        <f>ROUND(E103*P103,2)</f>
        <v>0</v>
      </c>
      <c r="R103" s="235"/>
      <c r="S103" s="235" t="s">
        <v>200</v>
      </c>
      <c r="T103" s="236" t="s">
        <v>185</v>
      </c>
      <c r="U103" s="220">
        <v>0</v>
      </c>
      <c r="V103" s="220">
        <f>ROUND(E103*U103,2)</f>
        <v>0</v>
      </c>
      <c r="W103" s="220"/>
      <c r="X103" s="220" t="s">
        <v>217</v>
      </c>
      <c r="Y103" s="220" t="s">
        <v>187</v>
      </c>
      <c r="Z103" s="209"/>
      <c r="AA103" s="209"/>
      <c r="AB103" s="209"/>
      <c r="AC103" s="209"/>
      <c r="AD103" s="209"/>
      <c r="AE103" s="209"/>
      <c r="AF103" s="209"/>
      <c r="AG103" s="209" t="s">
        <v>357</v>
      </c>
      <c r="AH103" s="209"/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outlineLevel="2" x14ac:dyDescent="0.25">
      <c r="A104" s="216"/>
      <c r="B104" s="217"/>
      <c r="C104" s="246"/>
      <c r="D104" s="241"/>
      <c r="E104" s="241"/>
      <c r="F104" s="241"/>
      <c r="G104" s="241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09"/>
      <c r="AA104" s="209"/>
      <c r="AB104" s="209"/>
      <c r="AC104" s="209"/>
      <c r="AD104" s="209"/>
      <c r="AE104" s="209"/>
      <c r="AF104" s="209"/>
      <c r="AG104" s="209" t="s">
        <v>191</v>
      </c>
      <c r="AH104" s="209"/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</row>
    <row r="105" spans="1:60" outlineLevel="1" x14ac:dyDescent="0.25">
      <c r="A105" s="230">
        <v>41</v>
      </c>
      <c r="B105" s="231" t="s">
        <v>387</v>
      </c>
      <c r="C105" s="243" t="s">
        <v>916</v>
      </c>
      <c r="D105" s="232" t="s">
        <v>366</v>
      </c>
      <c r="E105" s="233">
        <v>5</v>
      </c>
      <c r="F105" s="234"/>
      <c r="G105" s="235">
        <f>ROUND(E105*F105,2)</f>
        <v>0</v>
      </c>
      <c r="H105" s="234"/>
      <c r="I105" s="235">
        <f>ROUND(E105*H105,2)</f>
        <v>0</v>
      </c>
      <c r="J105" s="234"/>
      <c r="K105" s="235">
        <f>ROUND(E105*J105,2)</f>
        <v>0</v>
      </c>
      <c r="L105" s="235">
        <v>21</v>
      </c>
      <c r="M105" s="235">
        <f>G105*(1+L105/100)</f>
        <v>0</v>
      </c>
      <c r="N105" s="233">
        <v>0</v>
      </c>
      <c r="O105" s="233">
        <f>ROUND(E105*N105,2)</f>
        <v>0</v>
      </c>
      <c r="P105" s="233">
        <v>0</v>
      </c>
      <c r="Q105" s="233">
        <f>ROUND(E105*P105,2)</f>
        <v>0</v>
      </c>
      <c r="R105" s="235"/>
      <c r="S105" s="235" t="s">
        <v>200</v>
      </c>
      <c r="T105" s="236" t="s">
        <v>185</v>
      </c>
      <c r="U105" s="220">
        <v>0</v>
      </c>
      <c r="V105" s="220">
        <f>ROUND(E105*U105,2)</f>
        <v>0</v>
      </c>
      <c r="W105" s="220"/>
      <c r="X105" s="220" t="s">
        <v>217</v>
      </c>
      <c r="Y105" s="220" t="s">
        <v>187</v>
      </c>
      <c r="Z105" s="209"/>
      <c r="AA105" s="209"/>
      <c r="AB105" s="209"/>
      <c r="AC105" s="209"/>
      <c r="AD105" s="209"/>
      <c r="AE105" s="209"/>
      <c r="AF105" s="209"/>
      <c r="AG105" s="209" t="s">
        <v>357</v>
      </c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</row>
    <row r="106" spans="1:60" outlineLevel="2" x14ac:dyDescent="0.25">
      <c r="A106" s="216"/>
      <c r="B106" s="217"/>
      <c r="C106" s="246"/>
      <c r="D106" s="241"/>
      <c r="E106" s="241"/>
      <c r="F106" s="241"/>
      <c r="G106" s="241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09"/>
      <c r="AA106" s="209"/>
      <c r="AB106" s="209"/>
      <c r="AC106" s="209"/>
      <c r="AD106" s="209"/>
      <c r="AE106" s="209"/>
      <c r="AF106" s="209"/>
      <c r="AG106" s="209" t="s">
        <v>191</v>
      </c>
      <c r="AH106" s="209"/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</row>
    <row r="107" spans="1:60" outlineLevel="1" x14ac:dyDescent="0.25">
      <c r="A107" s="230">
        <v>42</v>
      </c>
      <c r="B107" s="231" t="s">
        <v>389</v>
      </c>
      <c r="C107" s="243" t="s">
        <v>917</v>
      </c>
      <c r="D107" s="232" t="s">
        <v>277</v>
      </c>
      <c r="E107" s="233">
        <v>10</v>
      </c>
      <c r="F107" s="234"/>
      <c r="G107" s="235">
        <f>ROUND(E107*F107,2)</f>
        <v>0</v>
      </c>
      <c r="H107" s="234"/>
      <c r="I107" s="235">
        <f>ROUND(E107*H107,2)</f>
        <v>0</v>
      </c>
      <c r="J107" s="234"/>
      <c r="K107" s="235">
        <f>ROUND(E107*J107,2)</f>
        <v>0</v>
      </c>
      <c r="L107" s="235">
        <v>21</v>
      </c>
      <c r="M107" s="235">
        <f>G107*(1+L107/100)</f>
        <v>0</v>
      </c>
      <c r="N107" s="233">
        <v>0</v>
      </c>
      <c r="O107" s="233">
        <f>ROUND(E107*N107,2)</f>
        <v>0</v>
      </c>
      <c r="P107" s="233">
        <v>0</v>
      </c>
      <c r="Q107" s="233">
        <f>ROUND(E107*P107,2)</f>
        <v>0</v>
      </c>
      <c r="R107" s="235"/>
      <c r="S107" s="235" t="s">
        <v>200</v>
      </c>
      <c r="T107" s="236" t="s">
        <v>185</v>
      </c>
      <c r="U107" s="220">
        <v>0</v>
      </c>
      <c r="V107" s="220">
        <f>ROUND(E107*U107,2)</f>
        <v>0</v>
      </c>
      <c r="W107" s="220"/>
      <c r="X107" s="220" t="s">
        <v>217</v>
      </c>
      <c r="Y107" s="220" t="s">
        <v>187</v>
      </c>
      <c r="Z107" s="209"/>
      <c r="AA107" s="209"/>
      <c r="AB107" s="209"/>
      <c r="AC107" s="209"/>
      <c r="AD107" s="209"/>
      <c r="AE107" s="209"/>
      <c r="AF107" s="209"/>
      <c r="AG107" s="209" t="s">
        <v>357</v>
      </c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outlineLevel="2" x14ac:dyDescent="0.25">
      <c r="A108" s="216"/>
      <c r="B108" s="217"/>
      <c r="C108" s="246"/>
      <c r="D108" s="241"/>
      <c r="E108" s="241"/>
      <c r="F108" s="241"/>
      <c r="G108" s="241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09"/>
      <c r="AA108" s="209"/>
      <c r="AB108" s="209"/>
      <c r="AC108" s="209"/>
      <c r="AD108" s="209"/>
      <c r="AE108" s="209"/>
      <c r="AF108" s="209"/>
      <c r="AG108" s="209" t="s">
        <v>191</v>
      </c>
      <c r="AH108" s="209"/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</row>
    <row r="109" spans="1:60" outlineLevel="1" x14ac:dyDescent="0.25">
      <c r="A109" s="230">
        <v>43</v>
      </c>
      <c r="B109" s="231" t="s">
        <v>396</v>
      </c>
      <c r="C109" s="243" t="s">
        <v>918</v>
      </c>
      <c r="D109" s="232" t="s">
        <v>277</v>
      </c>
      <c r="E109" s="233">
        <v>3</v>
      </c>
      <c r="F109" s="234"/>
      <c r="G109" s="235">
        <f>ROUND(E109*F109,2)</f>
        <v>0</v>
      </c>
      <c r="H109" s="234"/>
      <c r="I109" s="235">
        <f>ROUND(E109*H109,2)</f>
        <v>0</v>
      </c>
      <c r="J109" s="234"/>
      <c r="K109" s="235">
        <f>ROUND(E109*J109,2)</f>
        <v>0</v>
      </c>
      <c r="L109" s="235">
        <v>21</v>
      </c>
      <c r="M109" s="235">
        <f>G109*(1+L109/100)</f>
        <v>0</v>
      </c>
      <c r="N109" s="233">
        <v>0</v>
      </c>
      <c r="O109" s="233">
        <f>ROUND(E109*N109,2)</f>
        <v>0</v>
      </c>
      <c r="P109" s="233">
        <v>0</v>
      </c>
      <c r="Q109" s="233">
        <f>ROUND(E109*P109,2)</f>
        <v>0</v>
      </c>
      <c r="R109" s="235"/>
      <c r="S109" s="235" t="s">
        <v>200</v>
      </c>
      <c r="T109" s="236" t="s">
        <v>185</v>
      </c>
      <c r="U109" s="220">
        <v>0</v>
      </c>
      <c r="V109" s="220">
        <f>ROUND(E109*U109,2)</f>
        <v>0</v>
      </c>
      <c r="W109" s="220"/>
      <c r="X109" s="220" t="s">
        <v>217</v>
      </c>
      <c r="Y109" s="220" t="s">
        <v>187</v>
      </c>
      <c r="Z109" s="209"/>
      <c r="AA109" s="209"/>
      <c r="AB109" s="209"/>
      <c r="AC109" s="209"/>
      <c r="AD109" s="209"/>
      <c r="AE109" s="209"/>
      <c r="AF109" s="209"/>
      <c r="AG109" s="209" t="s">
        <v>357</v>
      </c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outlineLevel="2" x14ac:dyDescent="0.25">
      <c r="A110" s="216"/>
      <c r="B110" s="217"/>
      <c r="C110" s="246"/>
      <c r="D110" s="241"/>
      <c r="E110" s="241"/>
      <c r="F110" s="241"/>
      <c r="G110" s="241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09"/>
      <c r="AA110" s="209"/>
      <c r="AB110" s="209"/>
      <c r="AC110" s="209"/>
      <c r="AD110" s="209"/>
      <c r="AE110" s="209"/>
      <c r="AF110" s="209"/>
      <c r="AG110" s="209" t="s">
        <v>191</v>
      </c>
      <c r="AH110" s="209"/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09"/>
      <c r="AU110" s="209"/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09"/>
      <c r="BF110" s="209"/>
      <c r="BG110" s="209"/>
      <c r="BH110" s="209"/>
    </row>
    <row r="111" spans="1:60" ht="20.399999999999999" outlineLevel="1" x14ac:dyDescent="0.25">
      <c r="A111" s="230">
        <v>44</v>
      </c>
      <c r="B111" s="231" t="s">
        <v>919</v>
      </c>
      <c r="C111" s="243" t="s">
        <v>920</v>
      </c>
      <c r="D111" s="232" t="s">
        <v>277</v>
      </c>
      <c r="E111" s="233">
        <v>1</v>
      </c>
      <c r="F111" s="234"/>
      <c r="G111" s="235">
        <f>ROUND(E111*F111,2)</f>
        <v>0</v>
      </c>
      <c r="H111" s="234"/>
      <c r="I111" s="235">
        <f>ROUND(E111*H111,2)</f>
        <v>0</v>
      </c>
      <c r="J111" s="234"/>
      <c r="K111" s="235">
        <f>ROUND(E111*J111,2)</f>
        <v>0</v>
      </c>
      <c r="L111" s="235">
        <v>21</v>
      </c>
      <c r="M111" s="235">
        <f>G111*(1+L111/100)</f>
        <v>0</v>
      </c>
      <c r="N111" s="233">
        <v>0</v>
      </c>
      <c r="O111" s="233">
        <f>ROUND(E111*N111,2)</f>
        <v>0</v>
      </c>
      <c r="P111" s="233">
        <v>0</v>
      </c>
      <c r="Q111" s="233">
        <f>ROUND(E111*P111,2)</f>
        <v>0</v>
      </c>
      <c r="R111" s="235"/>
      <c r="S111" s="235" t="s">
        <v>200</v>
      </c>
      <c r="T111" s="236" t="s">
        <v>185</v>
      </c>
      <c r="U111" s="220">
        <v>0</v>
      </c>
      <c r="V111" s="220">
        <f>ROUND(E111*U111,2)</f>
        <v>0</v>
      </c>
      <c r="W111" s="220"/>
      <c r="X111" s="220" t="s">
        <v>307</v>
      </c>
      <c r="Y111" s="220" t="s">
        <v>187</v>
      </c>
      <c r="Z111" s="209"/>
      <c r="AA111" s="209"/>
      <c r="AB111" s="209"/>
      <c r="AC111" s="209"/>
      <c r="AD111" s="209"/>
      <c r="AE111" s="209"/>
      <c r="AF111" s="209"/>
      <c r="AG111" s="209" t="s">
        <v>378</v>
      </c>
      <c r="AH111" s="209"/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outlineLevel="2" x14ac:dyDescent="0.25">
      <c r="A112" s="216"/>
      <c r="B112" s="217"/>
      <c r="C112" s="246"/>
      <c r="D112" s="241"/>
      <c r="E112" s="241"/>
      <c r="F112" s="241"/>
      <c r="G112" s="241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09"/>
      <c r="AA112" s="209"/>
      <c r="AB112" s="209"/>
      <c r="AC112" s="209"/>
      <c r="AD112" s="209"/>
      <c r="AE112" s="209"/>
      <c r="AF112" s="209"/>
      <c r="AG112" s="209" t="s">
        <v>191</v>
      </c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60" outlineLevel="1" x14ac:dyDescent="0.25">
      <c r="A113" s="230">
        <v>45</v>
      </c>
      <c r="B113" s="231" t="s">
        <v>921</v>
      </c>
      <c r="C113" s="243" t="s">
        <v>922</v>
      </c>
      <c r="D113" s="232" t="s">
        <v>277</v>
      </c>
      <c r="E113" s="233">
        <v>1</v>
      </c>
      <c r="F113" s="234"/>
      <c r="G113" s="235">
        <f>ROUND(E113*F113,2)</f>
        <v>0</v>
      </c>
      <c r="H113" s="234"/>
      <c r="I113" s="235">
        <f>ROUND(E113*H113,2)</f>
        <v>0</v>
      </c>
      <c r="J113" s="234"/>
      <c r="K113" s="235">
        <f>ROUND(E113*J113,2)</f>
        <v>0</v>
      </c>
      <c r="L113" s="235">
        <v>21</v>
      </c>
      <c r="M113" s="235">
        <f>G113*(1+L113/100)</f>
        <v>0</v>
      </c>
      <c r="N113" s="233">
        <v>0</v>
      </c>
      <c r="O113" s="233">
        <f>ROUND(E113*N113,2)</f>
        <v>0</v>
      </c>
      <c r="P113" s="233">
        <v>0</v>
      </c>
      <c r="Q113" s="233">
        <f>ROUND(E113*P113,2)</f>
        <v>0</v>
      </c>
      <c r="R113" s="235"/>
      <c r="S113" s="235" t="s">
        <v>200</v>
      </c>
      <c r="T113" s="236" t="s">
        <v>185</v>
      </c>
      <c r="U113" s="220">
        <v>0</v>
      </c>
      <c r="V113" s="220">
        <f>ROUND(E113*U113,2)</f>
        <v>0</v>
      </c>
      <c r="W113" s="220"/>
      <c r="X113" s="220" t="s">
        <v>307</v>
      </c>
      <c r="Y113" s="220" t="s">
        <v>187</v>
      </c>
      <c r="Z113" s="209"/>
      <c r="AA113" s="209"/>
      <c r="AB113" s="209"/>
      <c r="AC113" s="209"/>
      <c r="AD113" s="209"/>
      <c r="AE113" s="209"/>
      <c r="AF113" s="209"/>
      <c r="AG113" s="209" t="s">
        <v>378</v>
      </c>
      <c r="AH113" s="209"/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BF113" s="209"/>
      <c r="BG113" s="209"/>
      <c r="BH113" s="209"/>
    </row>
    <row r="114" spans="1:60" outlineLevel="2" x14ac:dyDescent="0.25">
      <c r="A114" s="216"/>
      <c r="B114" s="217"/>
      <c r="C114" s="246"/>
      <c r="D114" s="241"/>
      <c r="E114" s="241"/>
      <c r="F114" s="241"/>
      <c r="G114" s="241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09"/>
      <c r="AA114" s="209"/>
      <c r="AB114" s="209"/>
      <c r="AC114" s="209"/>
      <c r="AD114" s="209"/>
      <c r="AE114" s="209"/>
      <c r="AF114" s="209"/>
      <c r="AG114" s="209" t="s">
        <v>191</v>
      </c>
      <c r="AH114" s="209"/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</row>
    <row r="115" spans="1:60" x14ac:dyDescent="0.25">
      <c r="A115" s="223" t="s">
        <v>179</v>
      </c>
      <c r="B115" s="224" t="s">
        <v>144</v>
      </c>
      <c r="C115" s="242" t="s">
        <v>145</v>
      </c>
      <c r="D115" s="225"/>
      <c r="E115" s="226"/>
      <c r="F115" s="227"/>
      <c r="G115" s="227">
        <f>SUMIF(AG116:AG135,"&lt;&gt;NOR",G116:G135)</f>
        <v>0</v>
      </c>
      <c r="H115" s="227"/>
      <c r="I115" s="227">
        <f>SUM(I116:I135)</f>
        <v>0</v>
      </c>
      <c r="J115" s="227"/>
      <c r="K115" s="227">
        <f>SUM(K116:K135)</f>
        <v>0</v>
      </c>
      <c r="L115" s="227"/>
      <c r="M115" s="227">
        <f>SUM(M116:M135)</f>
        <v>0</v>
      </c>
      <c r="N115" s="226"/>
      <c r="O115" s="226">
        <f>SUM(O116:O135)</f>
        <v>0</v>
      </c>
      <c r="P115" s="226"/>
      <c r="Q115" s="226">
        <f>SUM(Q116:Q135)</f>
        <v>0</v>
      </c>
      <c r="R115" s="227"/>
      <c r="S115" s="227"/>
      <c r="T115" s="228"/>
      <c r="U115" s="222"/>
      <c r="V115" s="222">
        <f>SUM(V116:V135)</f>
        <v>0</v>
      </c>
      <c r="W115" s="222"/>
      <c r="X115" s="222"/>
      <c r="Y115" s="222"/>
      <c r="AG115" t="s">
        <v>180</v>
      </c>
    </row>
    <row r="116" spans="1:60" outlineLevel="1" x14ac:dyDescent="0.25">
      <c r="A116" s="230">
        <v>46</v>
      </c>
      <c r="B116" s="231" t="s">
        <v>565</v>
      </c>
      <c r="C116" s="243" t="s">
        <v>923</v>
      </c>
      <c r="D116" s="232" t="s">
        <v>844</v>
      </c>
      <c r="E116" s="233">
        <v>1</v>
      </c>
      <c r="F116" s="234"/>
      <c r="G116" s="235">
        <f>ROUND(E116*F116,2)</f>
        <v>0</v>
      </c>
      <c r="H116" s="234"/>
      <c r="I116" s="235">
        <f>ROUND(E116*H116,2)</f>
        <v>0</v>
      </c>
      <c r="J116" s="234"/>
      <c r="K116" s="235">
        <f>ROUND(E116*J116,2)</f>
        <v>0</v>
      </c>
      <c r="L116" s="235">
        <v>21</v>
      </c>
      <c r="M116" s="235">
        <f>G116*(1+L116/100)</f>
        <v>0</v>
      </c>
      <c r="N116" s="233">
        <v>0</v>
      </c>
      <c r="O116" s="233">
        <f>ROUND(E116*N116,2)</f>
        <v>0</v>
      </c>
      <c r="P116" s="233">
        <v>0</v>
      </c>
      <c r="Q116" s="233">
        <f>ROUND(E116*P116,2)</f>
        <v>0</v>
      </c>
      <c r="R116" s="235"/>
      <c r="S116" s="235" t="s">
        <v>200</v>
      </c>
      <c r="T116" s="236" t="s">
        <v>185</v>
      </c>
      <c r="U116" s="220">
        <v>0</v>
      </c>
      <c r="V116" s="220">
        <f>ROUND(E116*U116,2)</f>
        <v>0</v>
      </c>
      <c r="W116" s="220"/>
      <c r="X116" s="220" t="s">
        <v>217</v>
      </c>
      <c r="Y116" s="220" t="s">
        <v>187</v>
      </c>
      <c r="Z116" s="209"/>
      <c r="AA116" s="209"/>
      <c r="AB116" s="209"/>
      <c r="AC116" s="209"/>
      <c r="AD116" s="209"/>
      <c r="AE116" s="209"/>
      <c r="AF116" s="209"/>
      <c r="AG116" s="209" t="s">
        <v>357</v>
      </c>
      <c r="AH116" s="209"/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</row>
    <row r="117" spans="1:60" outlineLevel="2" x14ac:dyDescent="0.25">
      <c r="A117" s="216"/>
      <c r="B117" s="217"/>
      <c r="C117" s="246"/>
      <c r="D117" s="241"/>
      <c r="E117" s="241"/>
      <c r="F117" s="241"/>
      <c r="G117" s="241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09"/>
      <c r="AA117" s="209"/>
      <c r="AB117" s="209"/>
      <c r="AC117" s="209"/>
      <c r="AD117" s="209"/>
      <c r="AE117" s="209"/>
      <c r="AF117" s="209"/>
      <c r="AG117" s="209" t="s">
        <v>191</v>
      </c>
      <c r="AH117" s="209"/>
      <c r="AI117" s="209"/>
      <c r="AJ117" s="209"/>
      <c r="AK117" s="209"/>
      <c r="AL117" s="209"/>
      <c r="AM117" s="209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09"/>
      <c r="BF117" s="209"/>
      <c r="BG117" s="209"/>
      <c r="BH117" s="209"/>
    </row>
    <row r="118" spans="1:60" outlineLevel="1" x14ac:dyDescent="0.25">
      <c r="A118" s="230">
        <v>47</v>
      </c>
      <c r="B118" s="231" t="s">
        <v>568</v>
      </c>
      <c r="C118" s="243" t="s">
        <v>924</v>
      </c>
      <c r="D118" s="232" t="s">
        <v>844</v>
      </c>
      <c r="E118" s="233">
        <v>1</v>
      </c>
      <c r="F118" s="234"/>
      <c r="G118" s="235">
        <f>ROUND(E118*F118,2)</f>
        <v>0</v>
      </c>
      <c r="H118" s="234"/>
      <c r="I118" s="235">
        <f>ROUND(E118*H118,2)</f>
        <v>0</v>
      </c>
      <c r="J118" s="234"/>
      <c r="K118" s="235">
        <f>ROUND(E118*J118,2)</f>
        <v>0</v>
      </c>
      <c r="L118" s="235">
        <v>21</v>
      </c>
      <c r="M118" s="235">
        <f>G118*(1+L118/100)</f>
        <v>0</v>
      </c>
      <c r="N118" s="233">
        <v>0</v>
      </c>
      <c r="O118" s="233">
        <f>ROUND(E118*N118,2)</f>
        <v>0</v>
      </c>
      <c r="P118" s="233">
        <v>0</v>
      </c>
      <c r="Q118" s="233">
        <f>ROUND(E118*P118,2)</f>
        <v>0</v>
      </c>
      <c r="R118" s="235"/>
      <c r="S118" s="235" t="s">
        <v>200</v>
      </c>
      <c r="T118" s="236" t="s">
        <v>185</v>
      </c>
      <c r="U118" s="220">
        <v>0</v>
      </c>
      <c r="V118" s="220">
        <f>ROUND(E118*U118,2)</f>
        <v>0</v>
      </c>
      <c r="W118" s="220"/>
      <c r="X118" s="220" t="s">
        <v>217</v>
      </c>
      <c r="Y118" s="220" t="s">
        <v>187</v>
      </c>
      <c r="Z118" s="209"/>
      <c r="AA118" s="209"/>
      <c r="AB118" s="209"/>
      <c r="AC118" s="209"/>
      <c r="AD118" s="209"/>
      <c r="AE118" s="209"/>
      <c r="AF118" s="209"/>
      <c r="AG118" s="209" t="s">
        <v>357</v>
      </c>
      <c r="AH118" s="209"/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</row>
    <row r="119" spans="1:60" outlineLevel="2" x14ac:dyDescent="0.25">
      <c r="A119" s="216"/>
      <c r="B119" s="217"/>
      <c r="C119" s="246"/>
      <c r="D119" s="241"/>
      <c r="E119" s="241"/>
      <c r="F119" s="241"/>
      <c r="G119" s="241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09"/>
      <c r="AA119" s="209"/>
      <c r="AB119" s="209"/>
      <c r="AC119" s="209"/>
      <c r="AD119" s="209"/>
      <c r="AE119" s="209"/>
      <c r="AF119" s="209"/>
      <c r="AG119" s="209" t="s">
        <v>191</v>
      </c>
      <c r="AH119" s="209"/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</row>
    <row r="120" spans="1:60" outlineLevel="1" x14ac:dyDescent="0.25">
      <c r="A120" s="230">
        <v>48</v>
      </c>
      <c r="B120" s="231" t="s">
        <v>571</v>
      </c>
      <c r="C120" s="243" t="s">
        <v>925</v>
      </c>
      <c r="D120" s="232" t="s">
        <v>844</v>
      </c>
      <c r="E120" s="233">
        <v>1</v>
      </c>
      <c r="F120" s="234"/>
      <c r="G120" s="235">
        <f>ROUND(E120*F120,2)</f>
        <v>0</v>
      </c>
      <c r="H120" s="234"/>
      <c r="I120" s="235">
        <f>ROUND(E120*H120,2)</f>
        <v>0</v>
      </c>
      <c r="J120" s="234"/>
      <c r="K120" s="235">
        <f>ROUND(E120*J120,2)</f>
        <v>0</v>
      </c>
      <c r="L120" s="235">
        <v>21</v>
      </c>
      <c r="M120" s="235">
        <f>G120*(1+L120/100)</f>
        <v>0</v>
      </c>
      <c r="N120" s="233">
        <v>0</v>
      </c>
      <c r="O120" s="233">
        <f>ROUND(E120*N120,2)</f>
        <v>0</v>
      </c>
      <c r="P120" s="233">
        <v>0</v>
      </c>
      <c r="Q120" s="233">
        <f>ROUND(E120*P120,2)</f>
        <v>0</v>
      </c>
      <c r="R120" s="235"/>
      <c r="S120" s="235" t="s">
        <v>200</v>
      </c>
      <c r="T120" s="236" t="s">
        <v>185</v>
      </c>
      <c r="U120" s="220">
        <v>0</v>
      </c>
      <c r="V120" s="220">
        <f>ROUND(E120*U120,2)</f>
        <v>0</v>
      </c>
      <c r="W120" s="220"/>
      <c r="X120" s="220" t="s">
        <v>217</v>
      </c>
      <c r="Y120" s="220" t="s">
        <v>187</v>
      </c>
      <c r="Z120" s="209"/>
      <c r="AA120" s="209"/>
      <c r="AB120" s="209"/>
      <c r="AC120" s="209"/>
      <c r="AD120" s="209"/>
      <c r="AE120" s="209"/>
      <c r="AF120" s="209"/>
      <c r="AG120" s="209" t="s">
        <v>357</v>
      </c>
      <c r="AH120" s="209"/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</row>
    <row r="121" spans="1:60" outlineLevel="2" x14ac:dyDescent="0.25">
      <c r="A121" s="216"/>
      <c r="B121" s="217"/>
      <c r="C121" s="246"/>
      <c r="D121" s="241"/>
      <c r="E121" s="241"/>
      <c r="F121" s="241"/>
      <c r="G121" s="241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09"/>
      <c r="AA121" s="209"/>
      <c r="AB121" s="209"/>
      <c r="AC121" s="209"/>
      <c r="AD121" s="209"/>
      <c r="AE121" s="209"/>
      <c r="AF121" s="209"/>
      <c r="AG121" s="209" t="s">
        <v>191</v>
      </c>
      <c r="AH121" s="209"/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209"/>
      <c r="AT121" s="209"/>
      <c r="AU121" s="209"/>
      <c r="AV121" s="209"/>
      <c r="AW121" s="209"/>
      <c r="AX121" s="209"/>
      <c r="AY121" s="209"/>
      <c r="AZ121" s="209"/>
      <c r="BA121" s="209"/>
      <c r="BB121" s="209"/>
      <c r="BC121" s="209"/>
      <c r="BD121" s="209"/>
      <c r="BE121" s="209"/>
      <c r="BF121" s="209"/>
      <c r="BG121" s="209"/>
      <c r="BH121" s="209"/>
    </row>
    <row r="122" spans="1:60" outlineLevel="1" x14ac:dyDescent="0.25">
      <c r="A122" s="230">
        <v>49</v>
      </c>
      <c r="B122" s="231" t="s">
        <v>577</v>
      </c>
      <c r="C122" s="243" t="s">
        <v>926</v>
      </c>
      <c r="D122" s="232" t="s">
        <v>844</v>
      </c>
      <c r="E122" s="233">
        <v>1</v>
      </c>
      <c r="F122" s="234"/>
      <c r="G122" s="235">
        <f>ROUND(E122*F122,2)</f>
        <v>0</v>
      </c>
      <c r="H122" s="234"/>
      <c r="I122" s="235">
        <f>ROUND(E122*H122,2)</f>
        <v>0</v>
      </c>
      <c r="J122" s="234"/>
      <c r="K122" s="235">
        <f>ROUND(E122*J122,2)</f>
        <v>0</v>
      </c>
      <c r="L122" s="235">
        <v>21</v>
      </c>
      <c r="M122" s="235">
        <f>G122*(1+L122/100)</f>
        <v>0</v>
      </c>
      <c r="N122" s="233">
        <v>0</v>
      </c>
      <c r="O122" s="233">
        <f>ROUND(E122*N122,2)</f>
        <v>0</v>
      </c>
      <c r="P122" s="233">
        <v>0</v>
      </c>
      <c r="Q122" s="233">
        <f>ROUND(E122*P122,2)</f>
        <v>0</v>
      </c>
      <c r="R122" s="235"/>
      <c r="S122" s="235" t="s">
        <v>200</v>
      </c>
      <c r="T122" s="236" t="s">
        <v>185</v>
      </c>
      <c r="U122" s="220">
        <v>0</v>
      </c>
      <c r="V122" s="220">
        <f>ROUND(E122*U122,2)</f>
        <v>0</v>
      </c>
      <c r="W122" s="220"/>
      <c r="X122" s="220" t="s">
        <v>217</v>
      </c>
      <c r="Y122" s="220" t="s">
        <v>187</v>
      </c>
      <c r="Z122" s="209"/>
      <c r="AA122" s="209"/>
      <c r="AB122" s="209"/>
      <c r="AC122" s="209"/>
      <c r="AD122" s="209"/>
      <c r="AE122" s="209"/>
      <c r="AF122" s="209"/>
      <c r="AG122" s="209" t="s">
        <v>357</v>
      </c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</row>
    <row r="123" spans="1:60" outlineLevel="2" x14ac:dyDescent="0.25">
      <c r="A123" s="216"/>
      <c r="B123" s="217"/>
      <c r="C123" s="246"/>
      <c r="D123" s="241"/>
      <c r="E123" s="241"/>
      <c r="F123" s="241"/>
      <c r="G123" s="241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09"/>
      <c r="AA123" s="209"/>
      <c r="AB123" s="209"/>
      <c r="AC123" s="209"/>
      <c r="AD123" s="209"/>
      <c r="AE123" s="209"/>
      <c r="AF123" s="209"/>
      <c r="AG123" s="209" t="s">
        <v>191</v>
      </c>
      <c r="AH123" s="209"/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</row>
    <row r="124" spans="1:60" outlineLevel="1" x14ac:dyDescent="0.25">
      <c r="A124" s="230">
        <v>50</v>
      </c>
      <c r="B124" s="231" t="s">
        <v>579</v>
      </c>
      <c r="C124" s="243" t="s">
        <v>927</v>
      </c>
      <c r="D124" s="232" t="s">
        <v>844</v>
      </c>
      <c r="E124" s="233">
        <v>1</v>
      </c>
      <c r="F124" s="234"/>
      <c r="G124" s="235">
        <f>ROUND(E124*F124,2)</f>
        <v>0</v>
      </c>
      <c r="H124" s="234"/>
      <c r="I124" s="235">
        <f>ROUND(E124*H124,2)</f>
        <v>0</v>
      </c>
      <c r="J124" s="234"/>
      <c r="K124" s="235">
        <f>ROUND(E124*J124,2)</f>
        <v>0</v>
      </c>
      <c r="L124" s="235">
        <v>21</v>
      </c>
      <c r="M124" s="235">
        <f>G124*(1+L124/100)</f>
        <v>0</v>
      </c>
      <c r="N124" s="233">
        <v>0</v>
      </c>
      <c r="O124" s="233">
        <f>ROUND(E124*N124,2)</f>
        <v>0</v>
      </c>
      <c r="P124" s="233">
        <v>0</v>
      </c>
      <c r="Q124" s="233">
        <f>ROUND(E124*P124,2)</f>
        <v>0</v>
      </c>
      <c r="R124" s="235"/>
      <c r="S124" s="235" t="s">
        <v>200</v>
      </c>
      <c r="T124" s="236" t="s">
        <v>185</v>
      </c>
      <c r="U124" s="220">
        <v>0</v>
      </c>
      <c r="V124" s="220">
        <f>ROUND(E124*U124,2)</f>
        <v>0</v>
      </c>
      <c r="W124" s="220"/>
      <c r="X124" s="220" t="s">
        <v>217</v>
      </c>
      <c r="Y124" s="220" t="s">
        <v>187</v>
      </c>
      <c r="Z124" s="209"/>
      <c r="AA124" s="209"/>
      <c r="AB124" s="209"/>
      <c r="AC124" s="209"/>
      <c r="AD124" s="209"/>
      <c r="AE124" s="209"/>
      <c r="AF124" s="209"/>
      <c r="AG124" s="209" t="s">
        <v>357</v>
      </c>
      <c r="AH124" s="209"/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</row>
    <row r="125" spans="1:60" outlineLevel="2" x14ac:dyDescent="0.25">
      <c r="A125" s="216"/>
      <c r="B125" s="217"/>
      <c r="C125" s="246"/>
      <c r="D125" s="241"/>
      <c r="E125" s="241"/>
      <c r="F125" s="241"/>
      <c r="G125" s="241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09"/>
      <c r="AA125" s="209"/>
      <c r="AB125" s="209"/>
      <c r="AC125" s="209"/>
      <c r="AD125" s="209"/>
      <c r="AE125" s="209"/>
      <c r="AF125" s="209"/>
      <c r="AG125" s="209" t="s">
        <v>191</v>
      </c>
      <c r="AH125" s="209"/>
      <c r="AI125" s="209"/>
      <c r="AJ125" s="209"/>
      <c r="AK125" s="209"/>
      <c r="AL125" s="209"/>
      <c r="AM125" s="209"/>
      <c r="AN125" s="209"/>
      <c r="AO125" s="209"/>
      <c r="AP125" s="209"/>
      <c r="AQ125" s="209"/>
      <c r="AR125" s="209"/>
      <c r="AS125" s="209"/>
      <c r="AT125" s="209"/>
      <c r="AU125" s="209"/>
      <c r="AV125" s="209"/>
      <c r="AW125" s="209"/>
      <c r="AX125" s="209"/>
      <c r="AY125" s="209"/>
      <c r="AZ125" s="209"/>
      <c r="BA125" s="209"/>
      <c r="BB125" s="209"/>
      <c r="BC125" s="209"/>
      <c r="BD125" s="209"/>
      <c r="BE125" s="209"/>
      <c r="BF125" s="209"/>
      <c r="BG125" s="209"/>
      <c r="BH125" s="209"/>
    </row>
    <row r="126" spans="1:60" outlineLevel="1" x14ac:dyDescent="0.25">
      <c r="A126" s="230">
        <v>51</v>
      </c>
      <c r="B126" s="231" t="s">
        <v>581</v>
      </c>
      <c r="C126" s="243" t="s">
        <v>928</v>
      </c>
      <c r="D126" s="232" t="s">
        <v>844</v>
      </c>
      <c r="E126" s="233">
        <v>1</v>
      </c>
      <c r="F126" s="234"/>
      <c r="G126" s="235">
        <f>ROUND(E126*F126,2)</f>
        <v>0</v>
      </c>
      <c r="H126" s="234"/>
      <c r="I126" s="235">
        <f>ROUND(E126*H126,2)</f>
        <v>0</v>
      </c>
      <c r="J126" s="234"/>
      <c r="K126" s="235">
        <f>ROUND(E126*J126,2)</f>
        <v>0</v>
      </c>
      <c r="L126" s="235">
        <v>21</v>
      </c>
      <c r="M126" s="235">
        <f>G126*(1+L126/100)</f>
        <v>0</v>
      </c>
      <c r="N126" s="233">
        <v>0</v>
      </c>
      <c r="O126" s="233">
        <f>ROUND(E126*N126,2)</f>
        <v>0</v>
      </c>
      <c r="P126" s="233">
        <v>0</v>
      </c>
      <c r="Q126" s="233">
        <f>ROUND(E126*P126,2)</f>
        <v>0</v>
      </c>
      <c r="R126" s="235"/>
      <c r="S126" s="235" t="s">
        <v>200</v>
      </c>
      <c r="T126" s="236" t="s">
        <v>185</v>
      </c>
      <c r="U126" s="220">
        <v>0</v>
      </c>
      <c r="V126" s="220">
        <f>ROUND(E126*U126,2)</f>
        <v>0</v>
      </c>
      <c r="W126" s="220"/>
      <c r="X126" s="220" t="s">
        <v>217</v>
      </c>
      <c r="Y126" s="220" t="s">
        <v>187</v>
      </c>
      <c r="Z126" s="209"/>
      <c r="AA126" s="209"/>
      <c r="AB126" s="209"/>
      <c r="AC126" s="209"/>
      <c r="AD126" s="209"/>
      <c r="AE126" s="209"/>
      <c r="AF126" s="209"/>
      <c r="AG126" s="209" t="s">
        <v>357</v>
      </c>
      <c r="AH126" s="209"/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</row>
    <row r="127" spans="1:60" outlineLevel="2" x14ac:dyDescent="0.25">
      <c r="A127" s="216"/>
      <c r="B127" s="217"/>
      <c r="C127" s="246"/>
      <c r="D127" s="241"/>
      <c r="E127" s="241"/>
      <c r="F127" s="241"/>
      <c r="G127" s="241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09"/>
      <c r="AA127" s="209"/>
      <c r="AB127" s="209"/>
      <c r="AC127" s="209"/>
      <c r="AD127" s="209"/>
      <c r="AE127" s="209"/>
      <c r="AF127" s="209"/>
      <c r="AG127" s="209" t="s">
        <v>191</v>
      </c>
      <c r="AH127" s="209"/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09"/>
      <c r="BB127" s="209"/>
      <c r="BC127" s="209"/>
      <c r="BD127" s="209"/>
      <c r="BE127" s="209"/>
      <c r="BF127" s="209"/>
      <c r="BG127" s="209"/>
      <c r="BH127" s="209"/>
    </row>
    <row r="128" spans="1:60" outlineLevel="1" x14ac:dyDescent="0.25">
      <c r="A128" s="230">
        <v>52</v>
      </c>
      <c r="B128" s="231" t="s">
        <v>584</v>
      </c>
      <c r="C128" s="243" t="s">
        <v>929</v>
      </c>
      <c r="D128" s="232" t="s">
        <v>844</v>
      </c>
      <c r="E128" s="233">
        <v>1</v>
      </c>
      <c r="F128" s="234"/>
      <c r="G128" s="235">
        <f>ROUND(E128*F128,2)</f>
        <v>0</v>
      </c>
      <c r="H128" s="234"/>
      <c r="I128" s="235">
        <f>ROUND(E128*H128,2)</f>
        <v>0</v>
      </c>
      <c r="J128" s="234"/>
      <c r="K128" s="235">
        <f>ROUND(E128*J128,2)</f>
        <v>0</v>
      </c>
      <c r="L128" s="235">
        <v>21</v>
      </c>
      <c r="M128" s="235">
        <f>G128*(1+L128/100)</f>
        <v>0</v>
      </c>
      <c r="N128" s="233">
        <v>0</v>
      </c>
      <c r="O128" s="233">
        <f>ROUND(E128*N128,2)</f>
        <v>0</v>
      </c>
      <c r="P128" s="233">
        <v>0</v>
      </c>
      <c r="Q128" s="233">
        <f>ROUND(E128*P128,2)</f>
        <v>0</v>
      </c>
      <c r="R128" s="235"/>
      <c r="S128" s="235" t="s">
        <v>200</v>
      </c>
      <c r="T128" s="236" t="s">
        <v>185</v>
      </c>
      <c r="U128" s="220">
        <v>0</v>
      </c>
      <c r="V128" s="220">
        <f>ROUND(E128*U128,2)</f>
        <v>0</v>
      </c>
      <c r="W128" s="220"/>
      <c r="X128" s="220" t="s">
        <v>217</v>
      </c>
      <c r="Y128" s="220" t="s">
        <v>187</v>
      </c>
      <c r="Z128" s="209"/>
      <c r="AA128" s="209"/>
      <c r="AB128" s="209"/>
      <c r="AC128" s="209"/>
      <c r="AD128" s="209"/>
      <c r="AE128" s="209"/>
      <c r="AF128" s="209"/>
      <c r="AG128" s="209" t="s">
        <v>357</v>
      </c>
      <c r="AH128" s="209"/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09"/>
      <c r="BB128" s="209"/>
      <c r="BC128" s="209"/>
      <c r="BD128" s="209"/>
      <c r="BE128" s="209"/>
      <c r="BF128" s="209"/>
      <c r="BG128" s="209"/>
      <c r="BH128" s="209"/>
    </row>
    <row r="129" spans="1:60" outlineLevel="2" x14ac:dyDescent="0.25">
      <c r="A129" s="216"/>
      <c r="B129" s="217"/>
      <c r="C129" s="246"/>
      <c r="D129" s="241"/>
      <c r="E129" s="241"/>
      <c r="F129" s="241"/>
      <c r="G129" s="241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09"/>
      <c r="AA129" s="209"/>
      <c r="AB129" s="209"/>
      <c r="AC129" s="209"/>
      <c r="AD129" s="209"/>
      <c r="AE129" s="209"/>
      <c r="AF129" s="209"/>
      <c r="AG129" s="209" t="s">
        <v>191</v>
      </c>
      <c r="AH129" s="209"/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</row>
    <row r="130" spans="1:60" outlineLevel="1" x14ac:dyDescent="0.25">
      <c r="A130" s="230">
        <v>53</v>
      </c>
      <c r="B130" s="231" t="s">
        <v>460</v>
      </c>
      <c r="C130" s="243" t="s">
        <v>930</v>
      </c>
      <c r="D130" s="232" t="s">
        <v>844</v>
      </c>
      <c r="E130" s="233">
        <v>1</v>
      </c>
      <c r="F130" s="234"/>
      <c r="G130" s="235">
        <f>ROUND(E130*F130,2)</f>
        <v>0</v>
      </c>
      <c r="H130" s="234"/>
      <c r="I130" s="235">
        <f>ROUND(E130*H130,2)</f>
        <v>0</v>
      </c>
      <c r="J130" s="234"/>
      <c r="K130" s="235">
        <f>ROUND(E130*J130,2)</f>
        <v>0</v>
      </c>
      <c r="L130" s="235">
        <v>21</v>
      </c>
      <c r="M130" s="235">
        <f>G130*(1+L130/100)</f>
        <v>0</v>
      </c>
      <c r="N130" s="233">
        <v>0</v>
      </c>
      <c r="O130" s="233">
        <f>ROUND(E130*N130,2)</f>
        <v>0</v>
      </c>
      <c r="P130" s="233">
        <v>0</v>
      </c>
      <c r="Q130" s="233">
        <f>ROUND(E130*P130,2)</f>
        <v>0</v>
      </c>
      <c r="R130" s="235"/>
      <c r="S130" s="235" t="s">
        <v>200</v>
      </c>
      <c r="T130" s="236" t="s">
        <v>185</v>
      </c>
      <c r="U130" s="220">
        <v>0</v>
      </c>
      <c r="V130" s="220">
        <f>ROUND(E130*U130,2)</f>
        <v>0</v>
      </c>
      <c r="W130" s="220"/>
      <c r="X130" s="220" t="s">
        <v>217</v>
      </c>
      <c r="Y130" s="220" t="s">
        <v>187</v>
      </c>
      <c r="Z130" s="209"/>
      <c r="AA130" s="209"/>
      <c r="AB130" s="209"/>
      <c r="AC130" s="209"/>
      <c r="AD130" s="209"/>
      <c r="AE130" s="209"/>
      <c r="AF130" s="209"/>
      <c r="AG130" s="209" t="s">
        <v>357</v>
      </c>
      <c r="AH130" s="209"/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</row>
    <row r="131" spans="1:60" outlineLevel="2" x14ac:dyDescent="0.25">
      <c r="A131" s="216"/>
      <c r="B131" s="217"/>
      <c r="C131" s="246"/>
      <c r="D131" s="241"/>
      <c r="E131" s="241"/>
      <c r="F131" s="241"/>
      <c r="G131" s="241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09"/>
      <c r="AA131" s="209"/>
      <c r="AB131" s="209"/>
      <c r="AC131" s="209"/>
      <c r="AD131" s="209"/>
      <c r="AE131" s="209"/>
      <c r="AF131" s="209"/>
      <c r="AG131" s="209" t="s">
        <v>191</v>
      </c>
      <c r="AH131" s="209"/>
      <c r="AI131" s="209"/>
      <c r="AJ131" s="209"/>
      <c r="AK131" s="209"/>
      <c r="AL131" s="209"/>
      <c r="AM131" s="209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</row>
    <row r="132" spans="1:60" outlineLevel="1" x14ac:dyDescent="0.25">
      <c r="A132" s="230">
        <v>54</v>
      </c>
      <c r="B132" s="231" t="s">
        <v>462</v>
      </c>
      <c r="C132" s="243" t="s">
        <v>931</v>
      </c>
      <c r="D132" s="232" t="s">
        <v>844</v>
      </c>
      <c r="E132" s="233">
        <v>1</v>
      </c>
      <c r="F132" s="234"/>
      <c r="G132" s="235">
        <f>ROUND(E132*F132,2)</f>
        <v>0</v>
      </c>
      <c r="H132" s="234"/>
      <c r="I132" s="235">
        <f>ROUND(E132*H132,2)</f>
        <v>0</v>
      </c>
      <c r="J132" s="234"/>
      <c r="K132" s="235">
        <f>ROUND(E132*J132,2)</f>
        <v>0</v>
      </c>
      <c r="L132" s="235">
        <v>21</v>
      </c>
      <c r="M132" s="235">
        <f>G132*(1+L132/100)</f>
        <v>0</v>
      </c>
      <c r="N132" s="233">
        <v>0</v>
      </c>
      <c r="O132" s="233">
        <f>ROUND(E132*N132,2)</f>
        <v>0</v>
      </c>
      <c r="P132" s="233">
        <v>0</v>
      </c>
      <c r="Q132" s="233">
        <f>ROUND(E132*P132,2)</f>
        <v>0</v>
      </c>
      <c r="R132" s="235"/>
      <c r="S132" s="235" t="s">
        <v>200</v>
      </c>
      <c r="T132" s="236" t="s">
        <v>185</v>
      </c>
      <c r="U132" s="220">
        <v>0</v>
      </c>
      <c r="V132" s="220">
        <f>ROUND(E132*U132,2)</f>
        <v>0</v>
      </c>
      <c r="W132" s="220"/>
      <c r="X132" s="220" t="s">
        <v>217</v>
      </c>
      <c r="Y132" s="220" t="s">
        <v>187</v>
      </c>
      <c r="Z132" s="209"/>
      <c r="AA132" s="209"/>
      <c r="AB132" s="209"/>
      <c r="AC132" s="209"/>
      <c r="AD132" s="209"/>
      <c r="AE132" s="209"/>
      <c r="AF132" s="209"/>
      <c r="AG132" s="209" t="s">
        <v>357</v>
      </c>
      <c r="AH132" s="209"/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</row>
    <row r="133" spans="1:60" outlineLevel="2" x14ac:dyDescent="0.25">
      <c r="A133" s="216"/>
      <c r="B133" s="217"/>
      <c r="C133" s="246"/>
      <c r="D133" s="241"/>
      <c r="E133" s="241"/>
      <c r="F133" s="241"/>
      <c r="G133" s="241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09"/>
      <c r="AA133" s="209"/>
      <c r="AB133" s="209"/>
      <c r="AC133" s="209"/>
      <c r="AD133" s="209"/>
      <c r="AE133" s="209"/>
      <c r="AF133" s="209"/>
      <c r="AG133" s="209" t="s">
        <v>191</v>
      </c>
      <c r="AH133" s="209"/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</row>
    <row r="134" spans="1:60" outlineLevel="1" x14ac:dyDescent="0.25">
      <c r="A134" s="230">
        <v>55</v>
      </c>
      <c r="B134" s="231" t="s">
        <v>464</v>
      </c>
      <c r="C134" s="243" t="s">
        <v>932</v>
      </c>
      <c r="D134" s="232" t="s">
        <v>844</v>
      </c>
      <c r="E134" s="233">
        <v>1</v>
      </c>
      <c r="F134" s="234"/>
      <c r="G134" s="235">
        <f>ROUND(E134*F134,2)</f>
        <v>0</v>
      </c>
      <c r="H134" s="234"/>
      <c r="I134" s="235">
        <f>ROUND(E134*H134,2)</f>
        <v>0</v>
      </c>
      <c r="J134" s="234"/>
      <c r="K134" s="235">
        <f>ROUND(E134*J134,2)</f>
        <v>0</v>
      </c>
      <c r="L134" s="235">
        <v>21</v>
      </c>
      <c r="M134" s="235">
        <f>G134*(1+L134/100)</f>
        <v>0</v>
      </c>
      <c r="N134" s="233">
        <v>0</v>
      </c>
      <c r="O134" s="233">
        <f>ROUND(E134*N134,2)</f>
        <v>0</v>
      </c>
      <c r="P134" s="233">
        <v>0</v>
      </c>
      <c r="Q134" s="233">
        <f>ROUND(E134*P134,2)</f>
        <v>0</v>
      </c>
      <c r="R134" s="235"/>
      <c r="S134" s="235" t="s">
        <v>200</v>
      </c>
      <c r="T134" s="236" t="s">
        <v>185</v>
      </c>
      <c r="U134" s="220">
        <v>0</v>
      </c>
      <c r="V134" s="220">
        <f>ROUND(E134*U134,2)</f>
        <v>0</v>
      </c>
      <c r="W134" s="220"/>
      <c r="X134" s="220" t="s">
        <v>217</v>
      </c>
      <c r="Y134" s="220" t="s">
        <v>187</v>
      </c>
      <c r="Z134" s="209"/>
      <c r="AA134" s="209"/>
      <c r="AB134" s="209"/>
      <c r="AC134" s="209"/>
      <c r="AD134" s="209"/>
      <c r="AE134" s="209"/>
      <c r="AF134" s="209"/>
      <c r="AG134" s="209" t="s">
        <v>357</v>
      </c>
      <c r="AH134" s="209"/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</row>
    <row r="135" spans="1:60" outlineLevel="2" x14ac:dyDescent="0.25">
      <c r="A135" s="216"/>
      <c r="B135" s="217"/>
      <c r="C135" s="246"/>
      <c r="D135" s="241"/>
      <c r="E135" s="241"/>
      <c r="F135" s="241"/>
      <c r="G135" s="241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09"/>
      <c r="AA135" s="209"/>
      <c r="AB135" s="209"/>
      <c r="AC135" s="209"/>
      <c r="AD135" s="209"/>
      <c r="AE135" s="209"/>
      <c r="AF135" s="209"/>
      <c r="AG135" s="209" t="s">
        <v>191</v>
      </c>
      <c r="AH135" s="209"/>
      <c r="AI135" s="209"/>
      <c r="AJ135" s="209"/>
      <c r="AK135" s="209"/>
      <c r="AL135" s="209"/>
      <c r="AM135" s="209"/>
      <c r="AN135" s="209"/>
      <c r="AO135" s="209"/>
      <c r="AP135" s="209"/>
      <c r="AQ135" s="209"/>
      <c r="AR135" s="209"/>
      <c r="AS135" s="209"/>
      <c r="AT135" s="209"/>
      <c r="AU135" s="209"/>
      <c r="AV135" s="209"/>
      <c r="AW135" s="209"/>
      <c r="AX135" s="209"/>
      <c r="AY135" s="209"/>
      <c r="AZ135" s="209"/>
      <c r="BA135" s="209"/>
      <c r="BB135" s="209"/>
      <c r="BC135" s="209"/>
      <c r="BD135" s="209"/>
      <c r="BE135" s="209"/>
      <c r="BF135" s="209"/>
      <c r="BG135" s="209"/>
      <c r="BH135" s="209"/>
    </row>
    <row r="136" spans="1:60" x14ac:dyDescent="0.25">
      <c r="A136" s="3"/>
      <c r="B136" s="4"/>
      <c r="C136" s="247"/>
      <c r="D136" s="6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AE136">
        <v>12</v>
      </c>
      <c r="AF136">
        <v>21</v>
      </c>
      <c r="AG136" t="s">
        <v>165</v>
      </c>
    </row>
    <row r="137" spans="1:60" x14ac:dyDescent="0.25">
      <c r="A137" s="212"/>
      <c r="B137" s="213" t="s">
        <v>29</v>
      </c>
      <c r="C137" s="248"/>
      <c r="D137" s="214"/>
      <c r="E137" s="215"/>
      <c r="F137" s="215"/>
      <c r="G137" s="229">
        <f>G8+G57+G68+G76+G115</f>
        <v>0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AE137">
        <f>SUMIF(L7:L135,AE136,G7:G135)</f>
        <v>0</v>
      </c>
      <c r="AF137">
        <f>SUMIF(L7:L135,AF136,G7:G135)</f>
        <v>0</v>
      </c>
      <c r="AG137" t="s">
        <v>210</v>
      </c>
    </row>
    <row r="138" spans="1:60" x14ac:dyDescent="0.25">
      <c r="C138" s="249"/>
      <c r="D138" s="10"/>
      <c r="AG138" t="s">
        <v>211</v>
      </c>
    </row>
    <row r="139" spans="1:60" x14ac:dyDescent="0.25">
      <c r="D139" s="10"/>
    </row>
    <row r="140" spans="1:60" x14ac:dyDescent="0.25">
      <c r="D140" s="10"/>
    </row>
    <row r="141" spans="1:60" x14ac:dyDescent="0.25">
      <c r="D141" s="10"/>
    </row>
    <row r="142" spans="1:60" x14ac:dyDescent="0.25">
      <c r="D142" s="10"/>
    </row>
    <row r="143" spans="1:60" x14ac:dyDescent="0.25">
      <c r="D143" s="10"/>
    </row>
    <row r="144" spans="1:60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NcLVUL02MWFIvsrDoLZqdsCUkjOwsquGvqtIU3bUGfbv4OpoPOUUDjse3UUppMVVn6j17xLxtrIUpUNjKefj3A==" saltValue="KjF1dPj/WQujZl89cy8hBg==" spinCount="100000" sheet="1" formatRows="0"/>
  <mergeCells count="72">
    <mergeCell ref="C125:G125"/>
    <mergeCell ref="C127:G127"/>
    <mergeCell ref="C129:G129"/>
    <mergeCell ref="C131:G131"/>
    <mergeCell ref="C133:G133"/>
    <mergeCell ref="C135:G135"/>
    <mergeCell ref="C112:G112"/>
    <mergeCell ref="C114:G114"/>
    <mergeCell ref="C117:G117"/>
    <mergeCell ref="C119:G119"/>
    <mergeCell ref="C121:G121"/>
    <mergeCell ref="C123:G123"/>
    <mergeCell ref="C100:G100"/>
    <mergeCell ref="C102:G102"/>
    <mergeCell ref="C104:G104"/>
    <mergeCell ref="C106:G106"/>
    <mergeCell ref="C108:G108"/>
    <mergeCell ref="C110:G110"/>
    <mergeCell ref="C88:G88"/>
    <mergeCell ref="C90:G90"/>
    <mergeCell ref="C92:G92"/>
    <mergeCell ref="C94:G94"/>
    <mergeCell ref="C96:G96"/>
    <mergeCell ref="C98:G98"/>
    <mergeCell ref="C75:G75"/>
    <mergeCell ref="C78:G78"/>
    <mergeCell ref="C80:G80"/>
    <mergeCell ref="C82:G82"/>
    <mergeCell ref="C84:G84"/>
    <mergeCell ref="C86:G86"/>
    <mergeCell ref="C64:G64"/>
    <mergeCell ref="C65:G65"/>
    <mergeCell ref="C67:G67"/>
    <mergeCell ref="C70:G70"/>
    <mergeCell ref="C71:G71"/>
    <mergeCell ref="C73:G73"/>
    <mergeCell ref="C53:G53"/>
    <mergeCell ref="C55:G55"/>
    <mergeCell ref="C56:G56"/>
    <mergeCell ref="C59:G59"/>
    <mergeCell ref="C60:G60"/>
    <mergeCell ref="C62:G62"/>
    <mergeCell ref="C42:G42"/>
    <mergeCell ref="C44:G44"/>
    <mergeCell ref="C46:G46"/>
    <mergeCell ref="C48:G48"/>
    <mergeCell ref="C50:G50"/>
    <mergeCell ref="C51:G51"/>
    <mergeCell ref="C31:G31"/>
    <mergeCell ref="C33:G33"/>
    <mergeCell ref="C34:G34"/>
    <mergeCell ref="C36:G36"/>
    <mergeCell ref="C38:G38"/>
    <mergeCell ref="C40:G40"/>
    <mergeCell ref="C22:G22"/>
    <mergeCell ref="C23:G23"/>
    <mergeCell ref="C25:G25"/>
    <mergeCell ref="C26:G26"/>
    <mergeCell ref="C28:G28"/>
    <mergeCell ref="C29:G29"/>
    <mergeCell ref="C13:G13"/>
    <mergeCell ref="C14:G14"/>
    <mergeCell ref="C16:G16"/>
    <mergeCell ref="C17:G17"/>
    <mergeCell ref="C19:G19"/>
    <mergeCell ref="C20:G20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106" t="s">
        <v>6</v>
      </c>
      <c r="B1" s="106"/>
      <c r="C1" s="107"/>
      <c r="D1" s="106"/>
      <c r="E1" s="106"/>
      <c r="F1" s="106"/>
      <c r="G1" s="106"/>
    </row>
    <row r="2" spans="1:7" ht="24.9" customHeight="1" x14ac:dyDescent="0.25">
      <c r="A2" s="50" t="s">
        <v>7</v>
      </c>
      <c r="B2" s="49"/>
      <c r="C2" s="108"/>
      <c r="D2" s="108"/>
      <c r="E2" s="108"/>
      <c r="F2" s="108"/>
      <c r="G2" s="109"/>
    </row>
    <row r="3" spans="1:7" ht="24.9" customHeight="1" x14ac:dyDescent="0.25">
      <c r="A3" s="50" t="s">
        <v>8</v>
      </c>
      <c r="B3" s="49"/>
      <c r="C3" s="108"/>
      <c r="D3" s="108"/>
      <c r="E3" s="108"/>
      <c r="F3" s="108"/>
      <c r="G3" s="109"/>
    </row>
    <row r="4" spans="1:7" ht="24.9" customHeight="1" x14ac:dyDescent="0.25">
      <c r="A4" s="50" t="s">
        <v>9</v>
      </c>
      <c r="B4" s="49"/>
      <c r="C4" s="108"/>
      <c r="D4" s="108"/>
      <c r="E4" s="108"/>
      <c r="F4" s="108"/>
      <c r="G4" s="109"/>
    </row>
    <row r="5" spans="1:7" x14ac:dyDescent="0.25">
      <c r="B5" s="4"/>
      <c r="C5" s="5"/>
      <c r="D5" s="6"/>
    </row>
  </sheetData>
  <sheetProtection algorithmName="SHA-512" hashValue="UCksx+vLwVyavkKsGwrmpgqOk72gT8OTRvtGO8nYe+9r5Rpd0BGAEjARkck671+aF4aEvNs5rpnXUcW+258DbA==" saltValue="2BaqJXEpNnwrelyTW6KxB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9E78C-B062-4C0A-BCBE-C02BBA6B64C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4" t="s">
        <v>151</v>
      </c>
      <c r="B1" s="194"/>
      <c r="C1" s="194"/>
      <c r="D1" s="194"/>
      <c r="E1" s="194"/>
      <c r="F1" s="194"/>
      <c r="G1" s="194"/>
      <c r="AG1" t="s">
        <v>152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153</v>
      </c>
    </row>
    <row r="3" spans="1:60" ht="25.05" customHeight="1" x14ac:dyDescent="0.25">
      <c r="A3" s="195" t="s">
        <v>8</v>
      </c>
      <c r="B3" s="49" t="s">
        <v>45</v>
      </c>
      <c r="C3" s="198" t="s">
        <v>46</v>
      </c>
      <c r="D3" s="196"/>
      <c r="E3" s="196"/>
      <c r="F3" s="196"/>
      <c r="G3" s="197"/>
      <c r="AC3" s="173" t="s">
        <v>154</v>
      </c>
      <c r="AG3" t="s">
        <v>155</v>
      </c>
    </row>
    <row r="4" spans="1:60" ht="25.05" customHeight="1" x14ac:dyDescent="0.25">
      <c r="A4" s="199" t="s">
        <v>9</v>
      </c>
      <c r="B4" s="200" t="s">
        <v>45</v>
      </c>
      <c r="C4" s="201" t="s">
        <v>46</v>
      </c>
      <c r="D4" s="202"/>
      <c r="E4" s="202"/>
      <c r="F4" s="202"/>
      <c r="G4" s="203"/>
      <c r="AG4" t="s">
        <v>156</v>
      </c>
    </row>
    <row r="5" spans="1:60" x14ac:dyDescent="0.25">
      <c r="D5" s="10"/>
    </row>
    <row r="6" spans="1:60" ht="39.6" x14ac:dyDescent="0.25">
      <c r="A6" s="205" t="s">
        <v>157</v>
      </c>
      <c r="B6" s="207" t="s">
        <v>158</v>
      </c>
      <c r="C6" s="207" t="s">
        <v>159</v>
      </c>
      <c r="D6" s="206" t="s">
        <v>160</v>
      </c>
      <c r="E6" s="205" t="s">
        <v>161</v>
      </c>
      <c r="F6" s="204" t="s">
        <v>162</v>
      </c>
      <c r="G6" s="205" t="s">
        <v>29</v>
      </c>
      <c r="H6" s="208" t="s">
        <v>30</v>
      </c>
      <c r="I6" s="208" t="s">
        <v>163</v>
      </c>
      <c r="J6" s="208" t="s">
        <v>31</v>
      </c>
      <c r="K6" s="208" t="s">
        <v>164</v>
      </c>
      <c r="L6" s="208" t="s">
        <v>165</v>
      </c>
      <c r="M6" s="208" t="s">
        <v>166</v>
      </c>
      <c r="N6" s="208" t="s">
        <v>167</v>
      </c>
      <c r="O6" s="208" t="s">
        <v>168</v>
      </c>
      <c r="P6" s="208" t="s">
        <v>169</v>
      </c>
      <c r="Q6" s="208" t="s">
        <v>170</v>
      </c>
      <c r="R6" s="208" t="s">
        <v>171</v>
      </c>
      <c r="S6" s="208" t="s">
        <v>172</v>
      </c>
      <c r="T6" s="208" t="s">
        <v>173</v>
      </c>
      <c r="U6" s="208" t="s">
        <v>174</v>
      </c>
      <c r="V6" s="208" t="s">
        <v>175</v>
      </c>
      <c r="W6" s="208" t="s">
        <v>176</v>
      </c>
      <c r="X6" s="208" t="s">
        <v>177</v>
      </c>
      <c r="Y6" s="208" t="s">
        <v>178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179</v>
      </c>
      <c r="B8" s="224" t="s">
        <v>149</v>
      </c>
      <c r="C8" s="242" t="s">
        <v>27</v>
      </c>
      <c r="D8" s="225"/>
      <c r="E8" s="226"/>
      <c r="F8" s="227"/>
      <c r="G8" s="227">
        <f>SUMIF(AG9:AG19,"&lt;&gt;NOR",G9:G19)</f>
        <v>0</v>
      </c>
      <c r="H8" s="227"/>
      <c r="I8" s="227">
        <f>SUM(I9:I19)</f>
        <v>0</v>
      </c>
      <c r="J8" s="227"/>
      <c r="K8" s="227">
        <f>SUM(K9:K19)</f>
        <v>0</v>
      </c>
      <c r="L8" s="227"/>
      <c r="M8" s="227">
        <f>SUM(M9:M19)</f>
        <v>0</v>
      </c>
      <c r="N8" s="226"/>
      <c r="O8" s="226">
        <f>SUM(O9:O19)</f>
        <v>0</v>
      </c>
      <c r="P8" s="226"/>
      <c r="Q8" s="226">
        <f>SUM(Q9:Q19)</f>
        <v>0</v>
      </c>
      <c r="R8" s="227"/>
      <c r="S8" s="227"/>
      <c r="T8" s="228"/>
      <c r="U8" s="222"/>
      <c r="V8" s="222">
        <f>SUM(V9:V19)</f>
        <v>0</v>
      </c>
      <c r="W8" s="222"/>
      <c r="X8" s="222"/>
      <c r="Y8" s="222"/>
      <c r="AG8" t="s">
        <v>180</v>
      </c>
    </row>
    <row r="9" spans="1:60" outlineLevel="1" x14ac:dyDescent="0.25">
      <c r="A9" s="230">
        <v>1</v>
      </c>
      <c r="B9" s="231" t="s">
        <v>181</v>
      </c>
      <c r="C9" s="243" t="s">
        <v>182</v>
      </c>
      <c r="D9" s="232" t="s">
        <v>183</v>
      </c>
      <c r="E9" s="233">
        <v>1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184</v>
      </c>
      <c r="T9" s="236" t="s">
        <v>185</v>
      </c>
      <c r="U9" s="220">
        <v>0</v>
      </c>
      <c r="V9" s="220">
        <f>ROUND(E9*U9,2)</f>
        <v>0</v>
      </c>
      <c r="W9" s="220"/>
      <c r="X9" s="220" t="s">
        <v>186</v>
      </c>
      <c r="Y9" s="220" t="s">
        <v>187</v>
      </c>
      <c r="Z9" s="209"/>
      <c r="AA9" s="209"/>
      <c r="AB9" s="209"/>
      <c r="AC9" s="209"/>
      <c r="AD9" s="209"/>
      <c r="AE9" s="209"/>
      <c r="AF9" s="209"/>
      <c r="AG9" s="209" t="s">
        <v>188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ht="31.2" outlineLevel="2" x14ac:dyDescent="0.25">
      <c r="A10" s="216"/>
      <c r="B10" s="217"/>
      <c r="C10" s="244" t="s">
        <v>189</v>
      </c>
      <c r="D10" s="238"/>
      <c r="E10" s="238"/>
      <c r="F10" s="238"/>
      <c r="G10" s="238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190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37" t="str">
        <f>C10</f>
        <v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09"/>
      <c r="BC10" s="209"/>
      <c r="BD10" s="209"/>
      <c r="BE10" s="209"/>
      <c r="BF10" s="209"/>
      <c r="BG10" s="209"/>
      <c r="BH10" s="209"/>
    </row>
    <row r="11" spans="1:60" outlineLevel="2" x14ac:dyDescent="0.25">
      <c r="A11" s="216"/>
      <c r="B11" s="217"/>
      <c r="C11" s="245"/>
      <c r="D11" s="240"/>
      <c r="E11" s="240"/>
      <c r="F11" s="240"/>
      <c r="G11" s="24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09"/>
      <c r="AA11" s="209"/>
      <c r="AB11" s="209"/>
      <c r="AC11" s="209"/>
      <c r="AD11" s="209"/>
      <c r="AE11" s="209"/>
      <c r="AF11" s="209"/>
      <c r="AG11" s="209" t="s">
        <v>191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30">
        <v>2</v>
      </c>
      <c r="B12" s="231" t="s">
        <v>192</v>
      </c>
      <c r="C12" s="243" t="s">
        <v>193</v>
      </c>
      <c r="D12" s="232" t="s">
        <v>183</v>
      </c>
      <c r="E12" s="233">
        <v>1</v>
      </c>
      <c r="F12" s="234"/>
      <c r="G12" s="235">
        <f>ROUND(E12*F12,2)</f>
        <v>0</v>
      </c>
      <c r="H12" s="234"/>
      <c r="I12" s="235">
        <f>ROUND(E12*H12,2)</f>
        <v>0</v>
      </c>
      <c r="J12" s="234"/>
      <c r="K12" s="235">
        <f>ROUND(E12*J12,2)</f>
        <v>0</v>
      </c>
      <c r="L12" s="235">
        <v>21</v>
      </c>
      <c r="M12" s="235">
        <f>G12*(1+L12/100)</f>
        <v>0</v>
      </c>
      <c r="N12" s="233">
        <v>0</v>
      </c>
      <c r="O12" s="233">
        <f>ROUND(E12*N12,2)</f>
        <v>0</v>
      </c>
      <c r="P12" s="233">
        <v>0</v>
      </c>
      <c r="Q12" s="233">
        <f>ROUND(E12*P12,2)</f>
        <v>0</v>
      </c>
      <c r="R12" s="235"/>
      <c r="S12" s="235" t="s">
        <v>184</v>
      </c>
      <c r="T12" s="236" t="s">
        <v>185</v>
      </c>
      <c r="U12" s="220">
        <v>0</v>
      </c>
      <c r="V12" s="220">
        <f>ROUND(E12*U12,2)</f>
        <v>0</v>
      </c>
      <c r="W12" s="220"/>
      <c r="X12" s="220" t="s">
        <v>186</v>
      </c>
      <c r="Y12" s="220" t="s">
        <v>187</v>
      </c>
      <c r="Z12" s="209"/>
      <c r="AA12" s="209"/>
      <c r="AB12" s="209"/>
      <c r="AC12" s="209"/>
      <c r="AD12" s="209"/>
      <c r="AE12" s="209"/>
      <c r="AF12" s="209"/>
      <c r="AG12" s="209" t="s">
        <v>188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ht="31.2" outlineLevel="2" x14ac:dyDescent="0.25">
      <c r="A13" s="216"/>
      <c r="B13" s="217"/>
      <c r="C13" s="244" t="s">
        <v>194</v>
      </c>
      <c r="D13" s="238"/>
      <c r="E13" s="238"/>
      <c r="F13" s="238"/>
      <c r="G13" s="238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190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37" t="str">
        <f>C13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45"/>
      <c r="D14" s="240"/>
      <c r="E14" s="240"/>
      <c r="F14" s="240"/>
      <c r="G14" s="24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191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1" x14ac:dyDescent="0.25">
      <c r="A15" s="230">
        <v>3</v>
      </c>
      <c r="B15" s="231" t="s">
        <v>195</v>
      </c>
      <c r="C15" s="243" t="s">
        <v>196</v>
      </c>
      <c r="D15" s="232" t="s">
        <v>183</v>
      </c>
      <c r="E15" s="233">
        <v>1</v>
      </c>
      <c r="F15" s="234"/>
      <c r="G15" s="235">
        <f>ROUND(E15*F15,2)</f>
        <v>0</v>
      </c>
      <c r="H15" s="234"/>
      <c r="I15" s="235">
        <f>ROUND(E15*H15,2)</f>
        <v>0</v>
      </c>
      <c r="J15" s="234"/>
      <c r="K15" s="235">
        <f>ROUND(E15*J15,2)</f>
        <v>0</v>
      </c>
      <c r="L15" s="235">
        <v>21</v>
      </c>
      <c r="M15" s="235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5"/>
      <c r="S15" s="235" t="s">
        <v>184</v>
      </c>
      <c r="T15" s="236" t="s">
        <v>185</v>
      </c>
      <c r="U15" s="220">
        <v>0</v>
      </c>
      <c r="V15" s="220">
        <f>ROUND(E15*U15,2)</f>
        <v>0</v>
      </c>
      <c r="W15" s="220"/>
      <c r="X15" s="220" t="s">
        <v>186</v>
      </c>
      <c r="Y15" s="220" t="s">
        <v>187</v>
      </c>
      <c r="Z15" s="209"/>
      <c r="AA15" s="209"/>
      <c r="AB15" s="209"/>
      <c r="AC15" s="209"/>
      <c r="AD15" s="209"/>
      <c r="AE15" s="209"/>
      <c r="AF15" s="209"/>
      <c r="AG15" s="209" t="s">
        <v>188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ht="21" outlineLevel="2" x14ac:dyDescent="0.25">
      <c r="A16" s="216"/>
      <c r="B16" s="217"/>
      <c r="C16" s="244" t="s">
        <v>197</v>
      </c>
      <c r="D16" s="238"/>
      <c r="E16" s="238"/>
      <c r="F16" s="238"/>
      <c r="G16" s="238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190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37" t="str">
        <f>C16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45"/>
      <c r="D17" s="240"/>
      <c r="E17" s="240"/>
      <c r="F17" s="240"/>
      <c r="G17" s="24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191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1" x14ac:dyDescent="0.25">
      <c r="A18" s="230">
        <v>4</v>
      </c>
      <c r="B18" s="231" t="s">
        <v>198</v>
      </c>
      <c r="C18" s="243" t="s">
        <v>199</v>
      </c>
      <c r="D18" s="232" t="s">
        <v>183</v>
      </c>
      <c r="E18" s="233">
        <v>1</v>
      </c>
      <c r="F18" s="234"/>
      <c r="G18" s="235">
        <f>ROUND(E18*F18,2)</f>
        <v>0</v>
      </c>
      <c r="H18" s="234"/>
      <c r="I18" s="235">
        <f>ROUND(E18*H18,2)</f>
        <v>0</v>
      </c>
      <c r="J18" s="234"/>
      <c r="K18" s="235">
        <f>ROUND(E18*J18,2)</f>
        <v>0</v>
      </c>
      <c r="L18" s="235">
        <v>21</v>
      </c>
      <c r="M18" s="235">
        <f>G18*(1+L18/100)</f>
        <v>0</v>
      </c>
      <c r="N18" s="233">
        <v>0</v>
      </c>
      <c r="O18" s="233">
        <f>ROUND(E18*N18,2)</f>
        <v>0</v>
      </c>
      <c r="P18" s="233">
        <v>0</v>
      </c>
      <c r="Q18" s="233">
        <f>ROUND(E18*P18,2)</f>
        <v>0</v>
      </c>
      <c r="R18" s="235"/>
      <c r="S18" s="235" t="s">
        <v>200</v>
      </c>
      <c r="T18" s="236" t="s">
        <v>185</v>
      </c>
      <c r="U18" s="220">
        <v>0</v>
      </c>
      <c r="V18" s="220">
        <f>ROUND(E18*U18,2)</f>
        <v>0</v>
      </c>
      <c r="W18" s="220"/>
      <c r="X18" s="220" t="s">
        <v>186</v>
      </c>
      <c r="Y18" s="220" t="s">
        <v>187</v>
      </c>
      <c r="Z18" s="209"/>
      <c r="AA18" s="209"/>
      <c r="AB18" s="209"/>
      <c r="AC18" s="209"/>
      <c r="AD18" s="209"/>
      <c r="AE18" s="209"/>
      <c r="AF18" s="209"/>
      <c r="AG18" s="209" t="s">
        <v>188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2" x14ac:dyDescent="0.25">
      <c r="A19" s="216"/>
      <c r="B19" s="217"/>
      <c r="C19" s="246"/>
      <c r="D19" s="241"/>
      <c r="E19" s="241"/>
      <c r="F19" s="241"/>
      <c r="G19" s="241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09"/>
      <c r="AA19" s="209"/>
      <c r="AB19" s="209"/>
      <c r="AC19" s="209"/>
      <c r="AD19" s="209"/>
      <c r="AE19" s="209"/>
      <c r="AF19" s="209"/>
      <c r="AG19" s="209" t="s">
        <v>191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x14ac:dyDescent="0.25">
      <c r="A20" s="223" t="s">
        <v>179</v>
      </c>
      <c r="B20" s="224" t="s">
        <v>150</v>
      </c>
      <c r="C20" s="242" t="s">
        <v>28</v>
      </c>
      <c r="D20" s="225"/>
      <c r="E20" s="226"/>
      <c r="F20" s="227"/>
      <c r="G20" s="227">
        <f>SUMIF(AG21:AG29,"&lt;&gt;NOR",G21:G29)</f>
        <v>0</v>
      </c>
      <c r="H20" s="227"/>
      <c r="I20" s="227">
        <f>SUM(I21:I29)</f>
        <v>0</v>
      </c>
      <c r="J20" s="227"/>
      <c r="K20" s="227">
        <f>SUM(K21:K29)</f>
        <v>0</v>
      </c>
      <c r="L20" s="227"/>
      <c r="M20" s="227">
        <f>SUM(M21:M29)</f>
        <v>0</v>
      </c>
      <c r="N20" s="226"/>
      <c r="O20" s="226">
        <f>SUM(O21:O29)</f>
        <v>0</v>
      </c>
      <c r="P20" s="226"/>
      <c r="Q20" s="226">
        <f>SUM(Q21:Q29)</f>
        <v>0</v>
      </c>
      <c r="R20" s="227"/>
      <c r="S20" s="227"/>
      <c r="T20" s="228"/>
      <c r="U20" s="222"/>
      <c r="V20" s="222">
        <f>SUM(V21:V29)</f>
        <v>0</v>
      </c>
      <c r="W20" s="222"/>
      <c r="X20" s="222"/>
      <c r="Y20" s="222"/>
      <c r="AG20" t="s">
        <v>180</v>
      </c>
    </row>
    <row r="21" spans="1:60" outlineLevel="1" x14ac:dyDescent="0.25">
      <c r="A21" s="230">
        <v>5</v>
      </c>
      <c r="B21" s="231" t="s">
        <v>201</v>
      </c>
      <c r="C21" s="243" t="s">
        <v>202</v>
      </c>
      <c r="D21" s="232" t="s">
        <v>183</v>
      </c>
      <c r="E21" s="233">
        <v>1</v>
      </c>
      <c r="F21" s="234"/>
      <c r="G21" s="235">
        <f>ROUND(E21*F21,2)</f>
        <v>0</v>
      </c>
      <c r="H21" s="234"/>
      <c r="I21" s="235">
        <f>ROUND(E21*H21,2)</f>
        <v>0</v>
      </c>
      <c r="J21" s="234"/>
      <c r="K21" s="235">
        <f>ROUND(E21*J21,2)</f>
        <v>0</v>
      </c>
      <c r="L21" s="235">
        <v>21</v>
      </c>
      <c r="M21" s="235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5"/>
      <c r="S21" s="235" t="s">
        <v>184</v>
      </c>
      <c r="T21" s="236" t="s">
        <v>185</v>
      </c>
      <c r="U21" s="220">
        <v>0</v>
      </c>
      <c r="V21" s="220">
        <f>ROUND(E21*U21,2)</f>
        <v>0</v>
      </c>
      <c r="W21" s="220"/>
      <c r="X21" s="220" t="s">
        <v>186</v>
      </c>
      <c r="Y21" s="220" t="s">
        <v>187</v>
      </c>
      <c r="Z21" s="209"/>
      <c r="AA21" s="209"/>
      <c r="AB21" s="209"/>
      <c r="AC21" s="209"/>
      <c r="AD21" s="209"/>
      <c r="AE21" s="209"/>
      <c r="AF21" s="209"/>
      <c r="AG21" s="209" t="s">
        <v>188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ht="31.2" outlineLevel="2" x14ac:dyDescent="0.25">
      <c r="A22" s="216"/>
      <c r="B22" s="217"/>
      <c r="C22" s="244" t="s">
        <v>203</v>
      </c>
      <c r="D22" s="238"/>
      <c r="E22" s="238"/>
      <c r="F22" s="238"/>
      <c r="G22" s="238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190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37" t="str">
        <f>C22</f>
        <v>Náklady na ochranu staveniště před vstupem nepovolaných osob, včetně příslušného značení, náklady na oplocení staveniště či na jeho osvětlení, náklady na vypracování potřebné dokumentace pro provoz staveniště z hlediska požární ochrany (požární řád a poplachová směrnice) a z hlediska provozu staveniště (provozně dopravní řád).</v>
      </c>
      <c r="BB22" s="209"/>
      <c r="BC22" s="209"/>
      <c r="BD22" s="209"/>
      <c r="BE22" s="209"/>
      <c r="BF22" s="209"/>
      <c r="BG22" s="209"/>
      <c r="BH22" s="209"/>
    </row>
    <row r="23" spans="1:60" outlineLevel="2" x14ac:dyDescent="0.25">
      <c r="A23" s="216"/>
      <c r="B23" s="217"/>
      <c r="C23" s="245"/>
      <c r="D23" s="240"/>
      <c r="E23" s="240"/>
      <c r="F23" s="240"/>
      <c r="G23" s="24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09"/>
      <c r="AA23" s="209"/>
      <c r="AB23" s="209"/>
      <c r="AC23" s="209"/>
      <c r="AD23" s="209"/>
      <c r="AE23" s="209"/>
      <c r="AF23" s="209"/>
      <c r="AG23" s="209" t="s">
        <v>191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1" x14ac:dyDescent="0.25">
      <c r="A24" s="230">
        <v>6</v>
      </c>
      <c r="B24" s="231" t="s">
        <v>204</v>
      </c>
      <c r="C24" s="243" t="s">
        <v>205</v>
      </c>
      <c r="D24" s="232" t="s">
        <v>183</v>
      </c>
      <c r="E24" s="233">
        <v>1</v>
      </c>
      <c r="F24" s="234"/>
      <c r="G24" s="235">
        <f>ROUND(E24*F24,2)</f>
        <v>0</v>
      </c>
      <c r="H24" s="234"/>
      <c r="I24" s="235">
        <f>ROUND(E24*H24,2)</f>
        <v>0</v>
      </c>
      <c r="J24" s="234"/>
      <c r="K24" s="235">
        <f>ROUND(E24*J24,2)</f>
        <v>0</v>
      </c>
      <c r="L24" s="235">
        <v>21</v>
      </c>
      <c r="M24" s="235">
        <f>G24*(1+L24/100)</f>
        <v>0</v>
      </c>
      <c r="N24" s="233">
        <v>0</v>
      </c>
      <c r="O24" s="233">
        <f>ROUND(E24*N24,2)</f>
        <v>0</v>
      </c>
      <c r="P24" s="233">
        <v>0</v>
      </c>
      <c r="Q24" s="233">
        <f>ROUND(E24*P24,2)</f>
        <v>0</v>
      </c>
      <c r="R24" s="235"/>
      <c r="S24" s="235" t="s">
        <v>184</v>
      </c>
      <c r="T24" s="236" t="s">
        <v>185</v>
      </c>
      <c r="U24" s="220">
        <v>0</v>
      </c>
      <c r="V24" s="220">
        <f>ROUND(E24*U24,2)</f>
        <v>0</v>
      </c>
      <c r="W24" s="220"/>
      <c r="X24" s="220" t="s">
        <v>186</v>
      </c>
      <c r="Y24" s="220" t="s">
        <v>187</v>
      </c>
      <c r="Z24" s="209"/>
      <c r="AA24" s="209"/>
      <c r="AB24" s="209"/>
      <c r="AC24" s="209"/>
      <c r="AD24" s="209"/>
      <c r="AE24" s="209"/>
      <c r="AF24" s="209"/>
      <c r="AG24" s="209" t="s">
        <v>188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2" x14ac:dyDescent="0.25">
      <c r="A25" s="216"/>
      <c r="B25" s="217"/>
      <c r="C25" s="244" t="s">
        <v>206</v>
      </c>
      <c r="D25" s="238"/>
      <c r="E25" s="238"/>
      <c r="F25" s="238"/>
      <c r="G25" s="238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09"/>
      <c r="AA25" s="209"/>
      <c r="AB25" s="209"/>
      <c r="AC25" s="209"/>
      <c r="AD25" s="209"/>
      <c r="AE25" s="209"/>
      <c r="AF25" s="209"/>
      <c r="AG25" s="209" t="s">
        <v>190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37" t="str">
        <f>C25</f>
        <v>Náklady na vyhotovení dokumentace skutečného provedení stavby a její předání objednateli v požadované formě a požadovaném počtu.</v>
      </c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5"/>
      <c r="D26" s="240"/>
      <c r="E26" s="240"/>
      <c r="F26" s="240"/>
      <c r="G26" s="24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191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30">
        <v>7</v>
      </c>
      <c r="B27" s="231" t="s">
        <v>207</v>
      </c>
      <c r="C27" s="243" t="s">
        <v>208</v>
      </c>
      <c r="D27" s="232" t="s">
        <v>183</v>
      </c>
      <c r="E27" s="233">
        <v>1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184</v>
      </c>
      <c r="T27" s="236" t="s">
        <v>185</v>
      </c>
      <c r="U27" s="220">
        <v>0</v>
      </c>
      <c r="V27" s="220">
        <f>ROUND(E27*U27,2)</f>
        <v>0</v>
      </c>
      <c r="W27" s="220"/>
      <c r="X27" s="220" t="s">
        <v>186</v>
      </c>
      <c r="Y27" s="220" t="s">
        <v>187</v>
      </c>
      <c r="Z27" s="209"/>
      <c r="AA27" s="209"/>
      <c r="AB27" s="209"/>
      <c r="AC27" s="209"/>
      <c r="AD27" s="209"/>
      <c r="AE27" s="209"/>
      <c r="AF27" s="209"/>
      <c r="AG27" s="209" t="s">
        <v>188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4" t="s">
        <v>209</v>
      </c>
      <c r="D28" s="238"/>
      <c r="E28" s="238"/>
      <c r="F28" s="238"/>
      <c r="G28" s="238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190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37" t="str">
        <f>C28</f>
        <v>Náklady spojené s povinným pojištěním dodavatele nebo stavebního díla či jeho části, v rozsahu obchodních podmínek.</v>
      </c>
      <c r="BB28" s="209"/>
      <c r="BC28" s="209"/>
      <c r="BD28" s="209"/>
      <c r="BE28" s="209"/>
      <c r="BF28" s="209"/>
      <c r="BG28" s="209"/>
      <c r="BH28" s="209"/>
    </row>
    <row r="29" spans="1:60" outlineLevel="2" x14ac:dyDescent="0.25">
      <c r="A29" s="216"/>
      <c r="B29" s="217"/>
      <c r="C29" s="245"/>
      <c r="D29" s="240"/>
      <c r="E29" s="240"/>
      <c r="F29" s="240"/>
      <c r="G29" s="24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09"/>
      <c r="AA29" s="209"/>
      <c r="AB29" s="209"/>
      <c r="AC29" s="209"/>
      <c r="AD29" s="209"/>
      <c r="AE29" s="209"/>
      <c r="AF29" s="209"/>
      <c r="AG29" s="209" t="s">
        <v>191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x14ac:dyDescent="0.25">
      <c r="A30" s="3"/>
      <c r="B30" s="4"/>
      <c r="C30" s="247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v>15</v>
      </c>
      <c r="AF30">
        <v>21</v>
      </c>
      <c r="AG30" t="s">
        <v>165</v>
      </c>
    </row>
    <row r="31" spans="1:60" x14ac:dyDescent="0.25">
      <c r="A31" s="212"/>
      <c r="B31" s="213" t="s">
        <v>29</v>
      </c>
      <c r="C31" s="248"/>
      <c r="D31" s="214"/>
      <c r="E31" s="215"/>
      <c r="F31" s="215"/>
      <c r="G31" s="229">
        <f>G8+G20</f>
        <v>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E31">
        <f>SUMIF(L7:L29,AE30,G7:G29)</f>
        <v>0</v>
      </c>
      <c r="AF31">
        <f>SUMIF(L7:L29,AF30,G7:G29)</f>
        <v>0</v>
      </c>
      <c r="AG31" t="s">
        <v>210</v>
      </c>
    </row>
    <row r="32" spans="1:60" x14ac:dyDescent="0.25">
      <c r="C32" s="249"/>
      <c r="D32" s="10"/>
      <c r="AG32" t="s">
        <v>211</v>
      </c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6/hxz1pnZSWLFlTIUxF837IaxY/bk4OTS0L/BY0cfsy81AEAkbwdOa1KuhPrFKsvDfM19ajHXfmFrNIu69le5w==" saltValue="AqRWJPbaNw9pa8eBoWM+sQ==" spinCount="100000" sheet="1" formatRows="0"/>
  <mergeCells count="17">
    <mergeCell ref="C23:G23"/>
    <mergeCell ref="C25:G25"/>
    <mergeCell ref="C26:G26"/>
    <mergeCell ref="C28:G28"/>
    <mergeCell ref="C29:G29"/>
    <mergeCell ref="C13:G13"/>
    <mergeCell ref="C14:G14"/>
    <mergeCell ref="C16:G16"/>
    <mergeCell ref="C17:G17"/>
    <mergeCell ref="C19:G19"/>
    <mergeCell ref="C22:G22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A2ED-815E-451B-AA0D-592FD4E3E92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4" t="s">
        <v>212</v>
      </c>
      <c r="B1" s="194"/>
      <c r="C1" s="194"/>
      <c r="D1" s="194"/>
      <c r="E1" s="194"/>
      <c r="F1" s="194"/>
      <c r="G1" s="194"/>
      <c r="AG1" t="s">
        <v>152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153</v>
      </c>
    </row>
    <row r="3" spans="1:60" ht="25.05" customHeight="1" x14ac:dyDescent="0.25">
      <c r="A3" s="195" t="s">
        <v>8</v>
      </c>
      <c r="B3" s="49" t="s">
        <v>48</v>
      </c>
      <c r="C3" s="198" t="s">
        <v>42</v>
      </c>
      <c r="D3" s="196"/>
      <c r="E3" s="196"/>
      <c r="F3" s="196"/>
      <c r="G3" s="197"/>
      <c r="AC3" s="173" t="s">
        <v>153</v>
      </c>
      <c r="AG3" t="s">
        <v>155</v>
      </c>
    </row>
    <row r="4" spans="1:60" ht="25.05" customHeight="1" x14ac:dyDescent="0.25">
      <c r="A4" s="199" t="s">
        <v>9</v>
      </c>
      <c r="B4" s="200" t="s">
        <v>49</v>
      </c>
      <c r="C4" s="201" t="s">
        <v>50</v>
      </c>
      <c r="D4" s="202"/>
      <c r="E4" s="202"/>
      <c r="F4" s="202"/>
      <c r="G4" s="203"/>
      <c r="AG4" t="s">
        <v>156</v>
      </c>
    </row>
    <row r="5" spans="1:60" x14ac:dyDescent="0.25">
      <c r="D5" s="10"/>
    </row>
    <row r="6" spans="1:60" ht="39.6" x14ac:dyDescent="0.25">
      <c r="A6" s="205" t="s">
        <v>157</v>
      </c>
      <c r="B6" s="207" t="s">
        <v>158</v>
      </c>
      <c r="C6" s="207" t="s">
        <v>159</v>
      </c>
      <c r="D6" s="206" t="s">
        <v>160</v>
      </c>
      <c r="E6" s="205" t="s">
        <v>161</v>
      </c>
      <c r="F6" s="204" t="s">
        <v>162</v>
      </c>
      <c r="G6" s="205" t="s">
        <v>29</v>
      </c>
      <c r="H6" s="208" t="s">
        <v>30</v>
      </c>
      <c r="I6" s="208" t="s">
        <v>163</v>
      </c>
      <c r="J6" s="208" t="s">
        <v>31</v>
      </c>
      <c r="K6" s="208" t="s">
        <v>164</v>
      </c>
      <c r="L6" s="208" t="s">
        <v>165</v>
      </c>
      <c r="M6" s="208" t="s">
        <v>166</v>
      </c>
      <c r="N6" s="208" t="s">
        <v>167</v>
      </c>
      <c r="O6" s="208" t="s">
        <v>168</v>
      </c>
      <c r="P6" s="208" t="s">
        <v>169</v>
      </c>
      <c r="Q6" s="208" t="s">
        <v>170</v>
      </c>
      <c r="R6" s="208" t="s">
        <v>171</v>
      </c>
      <c r="S6" s="208" t="s">
        <v>172</v>
      </c>
      <c r="T6" s="208" t="s">
        <v>173</v>
      </c>
      <c r="U6" s="208" t="s">
        <v>174</v>
      </c>
      <c r="V6" s="208" t="s">
        <v>175</v>
      </c>
      <c r="W6" s="208" t="s">
        <v>176</v>
      </c>
      <c r="X6" s="208" t="s">
        <v>177</v>
      </c>
      <c r="Y6" s="208" t="s">
        <v>178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179</v>
      </c>
      <c r="B8" s="224" t="s">
        <v>81</v>
      </c>
      <c r="C8" s="242" t="s">
        <v>82</v>
      </c>
      <c r="D8" s="225"/>
      <c r="E8" s="226"/>
      <c r="F8" s="227"/>
      <c r="G8" s="227">
        <f>SUMIF(AG9:AG14,"&lt;&gt;NOR",G9:G14)</f>
        <v>0</v>
      </c>
      <c r="H8" s="227"/>
      <c r="I8" s="227">
        <f>SUM(I9:I14)</f>
        <v>0</v>
      </c>
      <c r="J8" s="227"/>
      <c r="K8" s="227">
        <f>SUM(K9:K14)</f>
        <v>0</v>
      </c>
      <c r="L8" s="227"/>
      <c r="M8" s="227">
        <f>SUM(M9:M14)</f>
        <v>0</v>
      </c>
      <c r="N8" s="226"/>
      <c r="O8" s="226">
        <f>SUM(O9:O14)</f>
        <v>3.68</v>
      </c>
      <c r="P8" s="226"/>
      <c r="Q8" s="226">
        <f>SUM(Q9:Q14)</f>
        <v>0</v>
      </c>
      <c r="R8" s="227"/>
      <c r="S8" s="227"/>
      <c r="T8" s="228"/>
      <c r="U8" s="222"/>
      <c r="V8" s="222">
        <f>SUM(V9:V14)</f>
        <v>8.61</v>
      </c>
      <c r="W8" s="222"/>
      <c r="X8" s="222"/>
      <c r="Y8" s="222"/>
      <c r="AG8" t="s">
        <v>180</v>
      </c>
    </row>
    <row r="9" spans="1:60" ht="20.399999999999999" outlineLevel="1" x14ac:dyDescent="0.25">
      <c r="A9" s="230">
        <v>1</v>
      </c>
      <c r="B9" s="231" t="s">
        <v>213</v>
      </c>
      <c r="C9" s="243" t="s">
        <v>214</v>
      </c>
      <c r="D9" s="232" t="s">
        <v>215</v>
      </c>
      <c r="E9" s="233">
        <v>2.1850000000000001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1.6820900000000001</v>
      </c>
      <c r="O9" s="233">
        <f>ROUND(E9*N9,2)</f>
        <v>3.68</v>
      </c>
      <c r="P9" s="233">
        <v>0</v>
      </c>
      <c r="Q9" s="233">
        <f>ROUND(E9*P9,2)</f>
        <v>0</v>
      </c>
      <c r="R9" s="235" t="s">
        <v>216</v>
      </c>
      <c r="S9" s="235" t="s">
        <v>184</v>
      </c>
      <c r="T9" s="236" t="s">
        <v>184</v>
      </c>
      <c r="U9" s="220">
        <v>3.9407000000000001</v>
      </c>
      <c r="V9" s="220">
        <f>ROUND(E9*U9,2)</f>
        <v>8.61</v>
      </c>
      <c r="W9" s="220"/>
      <c r="X9" s="220" t="s">
        <v>217</v>
      </c>
      <c r="Y9" s="220" t="s">
        <v>187</v>
      </c>
      <c r="Z9" s="209"/>
      <c r="AA9" s="209"/>
      <c r="AB9" s="209"/>
      <c r="AC9" s="209"/>
      <c r="AD9" s="209"/>
      <c r="AE9" s="209"/>
      <c r="AF9" s="209"/>
      <c r="AG9" s="209" t="s">
        <v>218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55" t="s">
        <v>219</v>
      </c>
      <c r="D10" s="252"/>
      <c r="E10" s="252"/>
      <c r="F10" s="252"/>
      <c r="G10" s="252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220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2" x14ac:dyDescent="0.25">
      <c r="A11" s="216"/>
      <c r="B11" s="217"/>
      <c r="C11" s="256" t="s">
        <v>221</v>
      </c>
      <c r="D11" s="250"/>
      <c r="E11" s="251"/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09"/>
      <c r="AA11" s="209"/>
      <c r="AB11" s="209"/>
      <c r="AC11" s="209"/>
      <c r="AD11" s="209"/>
      <c r="AE11" s="209"/>
      <c r="AF11" s="209"/>
      <c r="AG11" s="209" t="s">
        <v>222</v>
      </c>
      <c r="AH11" s="209">
        <v>0</v>
      </c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3" x14ac:dyDescent="0.25">
      <c r="A12" s="216"/>
      <c r="B12" s="217"/>
      <c r="C12" s="256" t="s">
        <v>223</v>
      </c>
      <c r="D12" s="250"/>
      <c r="E12" s="251"/>
      <c r="F12" s="220"/>
      <c r="G12" s="220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222</v>
      </c>
      <c r="AH12" s="209">
        <v>0</v>
      </c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3" x14ac:dyDescent="0.25">
      <c r="A13" s="216"/>
      <c r="B13" s="217"/>
      <c r="C13" s="256" t="s">
        <v>224</v>
      </c>
      <c r="D13" s="250"/>
      <c r="E13" s="251">
        <v>2.1850000000000001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222</v>
      </c>
      <c r="AH13" s="209">
        <v>0</v>
      </c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45"/>
      <c r="D14" s="240"/>
      <c r="E14" s="240"/>
      <c r="F14" s="240"/>
      <c r="G14" s="24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191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x14ac:dyDescent="0.25">
      <c r="A15" s="223" t="s">
        <v>179</v>
      </c>
      <c r="B15" s="224" t="s">
        <v>83</v>
      </c>
      <c r="C15" s="242" t="s">
        <v>84</v>
      </c>
      <c r="D15" s="225"/>
      <c r="E15" s="226"/>
      <c r="F15" s="227"/>
      <c r="G15" s="227">
        <f>SUMIF(AG16:AG21,"&lt;&gt;NOR",G16:G21)</f>
        <v>0</v>
      </c>
      <c r="H15" s="227"/>
      <c r="I15" s="227">
        <f>SUM(I16:I21)</f>
        <v>0</v>
      </c>
      <c r="J15" s="227"/>
      <c r="K15" s="227">
        <f>SUM(K16:K21)</f>
        <v>0</v>
      </c>
      <c r="L15" s="227"/>
      <c r="M15" s="227">
        <f>SUM(M16:M21)</f>
        <v>0</v>
      </c>
      <c r="N15" s="226"/>
      <c r="O15" s="226">
        <f>SUM(O16:O21)</f>
        <v>0.13</v>
      </c>
      <c r="P15" s="226"/>
      <c r="Q15" s="226">
        <f>SUM(Q16:Q21)</f>
        <v>0</v>
      </c>
      <c r="R15" s="227"/>
      <c r="S15" s="227"/>
      <c r="T15" s="228"/>
      <c r="U15" s="222"/>
      <c r="V15" s="222">
        <f>SUM(V16:V21)</f>
        <v>6.56</v>
      </c>
      <c r="W15" s="222"/>
      <c r="X15" s="222"/>
      <c r="Y15" s="222"/>
      <c r="AG15" t="s">
        <v>180</v>
      </c>
    </row>
    <row r="16" spans="1:60" ht="20.399999999999999" outlineLevel="1" x14ac:dyDescent="0.25">
      <c r="A16" s="230">
        <v>2</v>
      </c>
      <c r="B16" s="231" t="s">
        <v>225</v>
      </c>
      <c r="C16" s="243" t="s">
        <v>226</v>
      </c>
      <c r="D16" s="232" t="s">
        <v>227</v>
      </c>
      <c r="E16" s="233">
        <v>9.5</v>
      </c>
      <c r="F16" s="234"/>
      <c r="G16" s="235">
        <f>ROUND(E16*F16,2)</f>
        <v>0</v>
      </c>
      <c r="H16" s="234"/>
      <c r="I16" s="235">
        <f>ROUND(E16*H16,2)</f>
        <v>0</v>
      </c>
      <c r="J16" s="234"/>
      <c r="K16" s="235">
        <f>ROUND(E16*J16,2)</f>
        <v>0</v>
      </c>
      <c r="L16" s="235">
        <v>21</v>
      </c>
      <c r="M16" s="235">
        <f>G16*(1+L16/100)</f>
        <v>0</v>
      </c>
      <c r="N16" s="233">
        <v>1.3350000000000001E-2</v>
      </c>
      <c r="O16" s="233">
        <f>ROUND(E16*N16,2)</f>
        <v>0.13</v>
      </c>
      <c r="P16" s="233">
        <v>0</v>
      </c>
      <c r="Q16" s="233">
        <f>ROUND(E16*P16,2)</f>
        <v>0</v>
      </c>
      <c r="R16" s="235"/>
      <c r="S16" s="235" t="s">
        <v>200</v>
      </c>
      <c r="T16" s="236" t="s">
        <v>228</v>
      </c>
      <c r="U16" s="220">
        <v>0.69</v>
      </c>
      <c r="V16" s="220">
        <f>ROUND(E16*U16,2)</f>
        <v>6.56</v>
      </c>
      <c r="W16" s="220"/>
      <c r="X16" s="220" t="s">
        <v>217</v>
      </c>
      <c r="Y16" s="220" t="s">
        <v>187</v>
      </c>
      <c r="Z16" s="209"/>
      <c r="AA16" s="209"/>
      <c r="AB16" s="209"/>
      <c r="AC16" s="209"/>
      <c r="AD16" s="209"/>
      <c r="AE16" s="209"/>
      <c r="AF16" s="209"/>
      <c r="AG16" s="209" t="s">
        <v>218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44" t="s">
        <v>229</v>
      </c>
      <c r="D17" s="238"/>
      <c r="E17" s="238"/>
      <c r="F17" s="238"/>
      <c r="G17" s="238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190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2" x14ac:dyDescent="0.25">
      <c r="A18" s="216"/>
      <c r="B18" s="217"/>
      <c r="C18" s="256" t="s">
        <v>221</v>
      </c>
      <c r="D18" s="250"/>
      <c r="E18" s="251"/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09"/>
      <c r="AA18" s="209"/>
      <c r="AB18" s="209"/>
      <c r="AC18" s="209"/>
      <c r="AD18" s="209"/>
      <c r="AE18" s="209"/>
      <c r="AF18" s="209"/>
      <c r="AG18" s="209" t="s">
        <v>222</v>
      </c>
      <c r="AH18" s="209">
        <v>0</v>
      </c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3" x14ac:dyDescent="0.25">
      <c r="A19" s="216"/>
      <c r="B19" s="217"/>
      <c r="C19" s="256" t="s">
        <v>230</v>
      </c>
      <c r="D19" s="250"/>
      <c r="E19" s="251"/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09"/>
      <c r="AA19" s="209"/>
      <c r="AB19" s="209"/>
      <c r="AC19" s="209"/>
      <c r="AD19" s="209"/>
      <c r="AE19" s="209"/>
      <c r="AF19" s="209"/>
      <c r="AG19" s="209" t="s">
        <v>222</v>
      </c>
      <c r="AH19" s="209">
        <v>0</v>
      </c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3" x14ac:dyDescent="0.25">
      <c r="A20" s="216"/>
      <c r="B20" s="217"/>
      <c r="C20" s="256" t="s">
        <v>231</v>
      </c>
      <c r="D20" s="250"/>
      <c r="E20" s="251">
        <v>9.5</v>
      </c>
      <c r="F20" s="220"/>
      <c r="G20" s="220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222</v>
      </c>
      <c r="AH20" s="209">
        <v>0</v>
      </c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2" x14ac:dyDescent="0.25">
      <c r="A21" s="216"/>
      <c r="B21" s="217"/>
      <c r="C21" s="245"/>
      <c r="D21" s="240"/>
      <c r="E21" s="240"/>
      <c r="F21" s="240"/>
      <c r="G21" s="24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09"/>
      <c r="AA21" s="209"/>
      <c r="AB21" s="209"/>
      <c r="AC21" s="209"/>
      <c r="AD21" s="209"/>
      <c r="AE21" s="209"/>
      <c r="AF21" s="209"/>
      <c r="AG21" s="209" t="s">
        <v>191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x14ac:dyDescent="0.25">
      <c r="A22" s="223" t="s">
        <v>179</v>
      </c>
      <c r="B22" s="224" t="s">
        <v>85</v>
      </c>
      <c r="C22" s="242" t="s">
        <v>86</v>
      </c>
      <c r="D22" s="225"/>
      <c r="E22" s="226"/>
      <c r="F22" s="227"/>
      <c r="G22" s="227">
        <f>SUMIF(AG23:AG34,"&lt;&gt;NOR",G23:G34)</f>
        <v>0</v>
      </c>
      <c r="H22" s="227"/>
      <c r="I22" s="227">
        <f>SUM(I23:I34)</f>
        <v>0</v>
      </c>
      <c r="J22" s="227"/>
      <c r="K22" s="227">
        <f>SUM(K23:K34)</f>
        <v>0</v>
      </c>
      <c r="L22" s="227"/>
      <c r="M22" s="227">
        <f>SUM(M23:M34)</f>
        <v>0</v>
      </c>
      <c r="N22" s="226"/>
      <c r="O22" s="226">
        <f>SUM(O23:O34)</f>
        <v>0.15</v>
      </c>
      <c r="P22" s="226"/>
      <c r="Q22" s="226">
        <f>SUM(Q23:Q34)</f>
        <v>0</v>
      </c>
      <c r="R22" s="227"/>
      <c r="S22" s="227"/>
      <c r="T22" s="228"/>
      <c r="U22" s="222"/>
      <c r="V22" s="222">
        <f>SUM(V23:V34)</f>
        <v>4.5599999999999996</v>
      </c>
      <c r="W22" s="222"/>
      <c r="X22" s="222"/>
      <c r="Y22" s="222"/>
      <c r="AG22" t="s">
        <v>180</v>
      </c>
    </row>
    <row r="23" spans="1:60" outlineLevel="1" x14ac:dyDescent="0.25">
      <c r="A23" s="230">
        <v>3</v>
      </c>
      <c r="B23" s="231" t="s">
        <v>232</v>
      </c>
      <c r="C23" s="243" t="s">
        <v>233</v>
      </c>
      <c r="D23" s="232" t="s">
        <v>227</v>
      </c>
      <c r="E23" s="233">
        <v>4.5999999999999996</v>
      </c>
      <c r="F23" s="234"/>
      <c r="G23" s="235">
        <f>ROUND(E23*F23,2)</f>
        <v>0</v>
      </c>
      <c r="H23" s="234"/>
      <c r="I23" s="235">
        <f>ROUND(E23*H23,2)</f>
        <v>0</v>
      </c>
      <c r="J23" s="234"/>
      <c r="K23" s="235">
        <f>ROUND(E23*J23,2)</f>
        <v>0</v>
      </c>
      <c r="L23" s="235">
        <v>21</v>
      </c>
      <c r="M23" s="235">
        <f>G23*(1+L23/100)</f>
        <v>0</v>
      </c>
      <c r="N23" s="233">
        <v>2.7980000000000001E-2</v>
      </c>
      <c r="O23" s="233">
        <f>ROUND(E23*N23,2)</f>
        <v>0.13</v>
      </c>
      <c r="P23" s="233">
        <v>0</v>
      </c>
      <c r="Q23" s="233">
        <f>ROUND(E23*P23,2)</f>
        <v>0</v>
      </c>
      <c r="R23" s="235" t="s">
        <v>234</v>
      </c>
      <c r="S23" s="235" t="s">
        <v>184</v>
      </c>
      <c r="T23" s="236" t="s">
        <v>184</v>
      </c>
      <c r="U23" s="220">
        <v>0.63</v>
      </c>
      <c r="V23" s="220">
        <f>ROUND(E23*U23,2)</f>
        <v>2.9</v>
      </c>
      <c r="W23" s="220"/>
      <c r="X23" s="220" t="s">
        <v>217</v>
      </c>
      <c r="Y23" s="220" t="s">
        <v>187</v>
      </c>
      <c r="Z23" s="209"/>
      <c r="AA23" s="209"/>
      <c r="AB23" s="209"/>
      <c r="AC23" s="209"/>
      <c r="AD23" s="209"/>
      <c r="AE23" s="209"/>
      <c r="AF23" s="209"/>
      <c r="AG23" s="209" t="s">
        <v>218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2" x14ac:dyDescent="0.25">
      <c r="A24" s="216"/>
      <c r="B24" s="217"/>
      <c r="C24" s="255" t="s">
        <v>235</v>
      </c>
      <c r="D24" s="252"/>
      <c r="E24" s="252"/>
      <c r="F24" s="252"/>
      <c r="G24" s="252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220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37" t="str">
        <f>C24</f>
        <v>omítka vápenocementová, strojně nebo ručně nanášená v podlaží i ve schodišti na jakýkoliv druh podkladu, kompletní souvrství</v>
      </c>
      <c r="BB24" s="209"/>
      <c r="BC24" s="209"/>
      <c r="BD24" s="209"/>
      <c r="BE24" s="209"/>
      <c r="BF24" s="209"/>
      <c r="BG24" s="209"/>
      <c r="BH24" s="209"/>
    </row>
    <row r="25" spans="1:60" outlineLevel="2" x14ac:dyDescent="0.25">
      <c r="A25" s="216"/>
      <c r="B25" s="217"/>
      <c r="C25" s="257" t="s">
        <v>236</v>
      </c>
      <c r="D25" s="253"/>
      <c r="E25" s="253"/>
      <c r="F25" s="253"/>
      <c r="G25" s="253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09"/>
      <c r="AA25" s="209"/>
      <c r="AB25" s="209"/>
      <c r="AC25" s="209"/>
      <c r="AD25" s="209"/>
      <c r="AE25" s="209"/>
      <c r="AF25" s="209"/>
      <c r="AG25" s="209" t="s">
        <v>190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56" t="s">
        <v>221</v>
      </c>
      <c r="D26" s="250"/>
      <c r="E26" s="251"/>
      <c r="F26" s="220"/>
      <c r="G26" s="22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222</v>
      </c>
      <c r="AH26" s="209">
        <v>0</v>
      </c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3" x14ac:dyDescent="0.25">
      <c r="A27" s="216"/>
      <c r="B27" s="217"/>
      <c r="C27" s="256" t="s">
        <v>223</v>
      </c>
      <c r="D27" s="250"/>
      <c r="E27" s="251"/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09"/>
      <c r="AA27" s="209"/>
      <c r="AB27" s="209"/>
      <c r="AC27" s="209"/>
      <c r="AD27" s="209"/>
      <c r="AE27" s="209"/>
      <c r="AF27" s="209"/>
      <c r="AG27" s="209" t="s">
        <v>222</v>
      </c>
      <c r="AH27" s="209">
        <v>0</v>
      </c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3" x14ac:dyDescent="0.25">
      <c r="A28" s="216"/>
      <c r="B28" s="217"/>
      <c r="C28" s="256" t="s">
        <v>237</v>
      </c>
      <c r="D28" s="250"/>
      <c r="E28" s="251">
        <v>4.5999999999999996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222</v>
      </c>
      <c r="AH28" s="209">
        <v>0</v>
      </c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2" x14ac:dyDescent="0.25">
      <c r="A29" s="216"/>
      <c r="B29" s="217"/>
      <c r="C29" s="245"/>
      <c r="D29" s="240"/>
      <c r="E29" s="240"/>
      <c r="F29" s="240"/>
      <c r="G29" s="24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09"/>
      <c r="AA29" s="209"/>
      <c r="AB29" s="209"/>
      <c r="AC29" s="209"/>
      <c r="AD29" s="209"/>
      <c r="AE29" s="209"/>
      <c r="AF29" s="209"/>
      <c r="AG29" s="209" t="s">
        <v>191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1" x14ac:dyDescent="0.25">
      <c r="A30" s="230">
        <v>4</v>
      </c>
      <c r="B30" s="231" t="s">
        <v>238</v>
      </c>
      <c r="C30" s="243" t="s">
        <v>239</v>
      </c>
      <c r="D30" s="232" t="s">
        <v>227</v>
      </c>
      <c r="E30" s="233">
        <v>4.5999999999999996</v>
      </c>
      <c r="F30" s="234"/>
      <c r="G30" s="235">
        <f>ROUND(E30*F30,2)</f>
        <v>0</v>
      </c>
      <c r="H30" s="234"/>
      <c r="I30" s="235">
        <f>ROUND(E30*H30,2)</f>
        <v>0</v>
      </c>
      <c r="J30" s="234"/>
      <c r="K30" s="235">
        <f>ROUND(E30*J30,2)</f>
        <v>0</v>
      </c>
      <c r="L30" s="235">
        <v>21</v>
      </c>
      <c r="M30" s="235">
        <f>G30*(1+L30/100)</f>
        <v>0</v>
      </c>
      <c r="N30" s="233">
        <v>3.6800000000000001E-3</v>
      </c>
      <c r="O30" s="233">
        <f>ROUND(E30*N30,2)</f>
        <v>0.02</v>
      </c>
      <c r="P30" s="233">
        <v>0</v>
      </c>
      <c r="Q30" s="233">
        <f>ROUND(E30*P30,2)</f>
        <v>0</v>
      </c>
      <c r="R30" s="235" t="s">
        <v>234</v>
      </c>
      <c r="S30" s="235" t="s">
        <v>184</v>
      </c>
      <c r="T30" s="236" t="s">
        <v>184</v>
      </c>
      <c r="U30" s="220">
        <v>0.36</v>
      </c>
      <c r="V30" s="220">
        <f>ROUND(E30*U30,2)</f>
        <v>1.66</v>
      </c>
      <c r="W30" s="220"/>
      <c r="X30" s="220" t="s">
        <v>217</v>
      </c>
      <c r="Y30" s="220" t="s">
        <v>187</v>
      </c>
      <c r="Z30" s="209"/>
      <c r="AA30" s="209"/>
      <c r="AB30" s="209"/>
      <c r="AC30" s="209"/>
      <c r="AD30" s="209"/>
      <c r="AE30" s="209"/>
      <c r="AF30" s="209"/>
      <c r="AG30" s="209" t="s">
        <v>218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2" x14ac:dyDescent="0.25">
      <c r="A31" s="216"/>
      <c r="B31" s="217"/>
      <c r="C31" s="256" t="s">
        <v>221</v>
      </c>
      <c r="D31" s="250"/>
      <c r="E31" s="251"/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222</v>
      </c>
      <c r="AH31" s="209">
        <v>0</v>
      </c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3" x14ac:dyDescent="0.25">
      <c r="A32" s="216"/>
      <c r="B32" s="217"/>
      <c r="C32" s="256" t="s">
        <v>223</v>
      </c>
      <c r="D32" s="250"/>
      <c r="E32" s="251"/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09"/>
      <c r="AA32" s="209"/>
      <c r="AB32" s="209"/>
      <c r="AC32" s="209"/>
      <c r="AD32" s="209"/>
      <c r="AE32" s="209"/>
      <c r="AF32" s="209"/>
      <c r="AG32" s="209" t="s">
        <v>222</v>
      </c>
      <c r="AH32" s="209">
        <v>0</v>
      </c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3" x14ac:dyDescent="0.25">
      <c r="A33" s="216"/>
      <c r="B33" s="217"/>
      <c r="C33" s="256" t="s">
        <v>237</v>
      </c>
      <c r="D33" s="250"/>
      <c r="E33" s="251">
        <v>4.5999999999999996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09"/>
      <c r="AA33" s="209"/>
      <c r="AB33" s="209"/>
      <c r="AC33" s="209"/>
      <c r="AD33" s="209"/>
      <c r="AE33" s="209"/>
      <c r="AF33" s="209"/>
      <c r="AG33" s="209" t="s">
        <v>222</v>
      </c>
      <c r="AH33" s="209">
        <v>0</v>
      </c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45"/>
      <c r="D34" s="240"/>
      <c r="E34" s="240"/>
      <c r="F34" s="240"/>
      <c r="G34" s="24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191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x14ac:dyDescent="0.25">
      <c r="A35" s="223" t="s">
        <v>179</v>
      </c>
      <c r="B35" s="224" t="s">
        <v>87</v>
      </c>
      <c r="C35" s="242" t="s">
        <v>88</v>
      </c>
      <c r="D35" s="225"/>
      <c r="E35" s="226"/>
      <c r="F35" s="227"/>
      <c r="G35" s="227">
        <f>SUMIF(AG36:AG51,"&lt;&gt;NOR",G36:G51)</f>
        <v>0</v>
      </c>
      <c r="H35" s="227"/>
      <c r="I35" s="227">
        <f>SUM(I36:I51)</f>
        <v>0</v>
      </c>
      <c r="J35" s="227"/>
      <c r="K35" s="227">
        <f>SUM(K36:K51)</f>
        <v>0</v>
      </c>
      <c r="L35" s="227"/>
      <c r="M35" s="227">
        <f>SUM(M36:M51)</f>
        <v>0</v>
      </c>
      <c r="N35" s="226"/>
      <c r="O35" s="226">
        <f>SUM(O36:O51)</f>
        <v>0.29000000000000004</v>
      </c>
      <c r="P35" s="226"/>
      <c r="Q35" s="226">
        <f>SUM(Q36:Q51)</f>
        <v>0</v>
      </c>
      <c r="R35" s="227"/>
      <c r="S35" s="227"/>
      <c r="T35" s="228"/>
      <c r="U35" s="222"/>
      <c r="V35" s="222">
        <f>SUM(V36:V51)</f>
        <v>5.49</v>
      </c>
      <c r="W35" s="222"/>
      <c r="X35" s="222"/>
      <c r="Y35" s="222"/>
      <c r="AG35" t="s">
        <v>180</v>
      </c>
    </row>
    <row r="36" spans="1:60" ht="20.399999999999999" outlineLevel="1" x14ac:dyDescent="0.25">
      <c r="A36" s="230">
        <v>5</v>
      </c>
      <c r="B36" s="231" t="s">
        <v>240</v>
      </c>
      <c r="C36" s="243" t="s">
        <v>241</v>
      </c>
      <c r="D36" s="232" t="s">
        <v>227</v>
      </c>
      <c r="E36" s="233">
        <v>9</v>
      </c>
      <c r="F36" s="234"/>
      <c r="G36" s="235">
        <f>ROUND(E36*F36,2)</f>
        <v>0</v>
      </c>
      <c r="H36" s="234"/>
      <c r="I36" s="235">
        <f>ROUND(E36*H36,2)</f>
        <v>0</v>
      </c>
      <c r="J36" s="234"/>
      <c r="K36" s="235">
        <f>ROUND(E36*J36,2)</f>
        <v>0</v>
      </c>
      <c r="L36" s="235">
        <v>21</v>
      </c>
      <c r="M36" s="235">
        <f>G36*(1+L36/100)</f>
        <v>0</v>
      </c>
      <c r="N36" s="233">
        <v>1.7149999999999999E-2</v>
      </c>
      <c r="O36" s="233">
        <f>ROUND(E36*N36,2)</f>
        <v>0.15</v>
      </c>
      <c r="P36" s="233">
        <v>0</v>
      </c>
      <c r="Q36" s="233">
        <f>ROUND(E36*P36,2)</f>
        <v>0</v>
      </c>
      <c r="R36" s="235" t="s">
        <v>234</v>
      </c>
      <c r="S36" s="235" t="s">
        <v>184</v>
      </c>
      <c r="T36" s="236" t="s">
        <v>184</v>
      </c>
      <c r="U36" s="220">
        <v>0.37</v>
      </c>
      <c r="V36" s="220">
        <f>ROUND(E36*U36,2)</f>
        <v>3.33</v>
      </c>
      <c r="W36" s="220"/>
      <c r="X36" s="220" t="s">
        <v>217</v>
      </c>
      <c r="Y36" s="220" t="s">
        <v>187</v>
      </c>
      <c r="Z36" s="209"/>
      <c r="AA36" s="209"/>
      <c r="AB36" s="209"/>
      <c r="AC36" s="209"/>
      <c r="AD36" s="209"/>
      <c r="AE36" s="209"/>
      <c r="AF36" s="209"/>
      <c r="AG36" s="209" t="s">
        <v>218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2" x14ac:dyDescent="0.25">
      <c r="A37" s="216"/>
      <c r="B37" s="217"/>
      <c r="C37" s="255" t="s">
        <v>242</v>
      </c>
      <c r="D37" s="252"/>
      <c r="E37" s="252"/>
      <c r="F37" s="252"/>
      <c r="G37" s="252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09"/>
      <c r="AA37" s="209"/>
      <c r="AB37" s="209"/>
      <c r="AC37" s="209"/>
      <c r="AD37" s="209"/>
      <c r="AE37" s="209"/>
      <c r="AF37" s="209"/>
      <c r="AG37" s="209" t="s">
        <v>220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56" t="s">
        <v>221</v>
      </c>
      <c r="D38" s="250"/>
      <c r="E38" s="251"/>
      <c r="F38" s="220"/>
      <c r="G38" s="22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222</v>
      </c>
      <c r="AH38" s="209">
        <v>0</v>
      </c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3" x14ac:dyDescent="0.25">
      <c r="A39" s="216"/>
      <c r="B39" s="217"/>
      <c r="C39" s="256" t="s">
        <v>243</v>
      </c>
      <c r="D39" s="250"/>
      <c r="E39" s="251"/>
      <c r="F39" s="220"/>
      <c r="G39" s="22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09"/>
      <c r="AA39" s="209"/>
      <c r="AB39" s="209"/>
      <c r="AC39" s="209"/>
      <c r="AD39" s="209"/>
      <c r="AE39" s="209"/>
      <c r="AF39" s="209"/>
      <c r="AG39" s="209" t="s">
        <v>222</v>
      </c>
      <c r="AH39" s="209">
        <v>0</v>
      </c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3" x14ac:dyDescent="0.25">
      <c r="A40" s="216"/>
      <c r="B40" s="217"/>
      <c r="C40" s="256" t="s">
        <v>244</v>
      </c>
      <c r="D40" s="250"/>
      <c r="E40" s="251">
        <v>6</v>
      </c>
      <c r="F40" s="220"/>
      <c r="G40" s="220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222</v>
      </c>
      <c r="AH40" s="209">
        <v>0</v>
      </c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3" x14ac:dyDescent="0.25">
      <c r="A41" s="216"/>
      <c r="B41" s="217"/>
      <c r="C41" s="256" t="s">
        <v>245</v>
      </c>
      <c r="D41" s="250"/>
      <c r="E41" s="251"/>
      <c r="F41" s="220"/>
      <c r="G41" s="22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09"/>
      <c r="AA41" s="209"/>
      <c r="AB41" s="209"/>
      <c r="AC41" s="209"/>
      <c r="AD41" s="209"/>
      <c r="AE41" s="209"/>
      <c r="AF41" s="209"/>
      <c r="AG41" s="209" t="s">
        <v>222</v>
      </c>
      <c r="AH41" s="209">
        <v>0</v>
      </c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3" x14ac:dyDescent="0.25">
      <c r="A42" s="216"/>
      <c r="B42" s="217"/>
      <c r="C42" s="256" t="s">
        <v>246</v>
      </c>
      <c r="D42" s="250"/>
      <c r="E42" s="251">
        <v>3</v>
      </c>
      <c r="F42" s="220"/>
      <c r="G42" s="22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222</v>
      </c>
      <c r="AH42" s="209">
        <v>0</v>
      </c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2" x14ac:dyDescent="0.25">
      <c r="A43" s="216"/>
      <c r="B43" s="217"/>
      <c r="C43" s="245"/>
      <c r="D43" s="240"/>
      <c r="E43" s="240"/>
      <c r="F43" s="240"/>
      <c r="G43" s="24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09"/>
      <c r="AA43" s="209"/>
      <c r="AB43" s="209"/>
      <c r="AC43" s="209"/>
      <c r="AD43" s="209"/>
      <c r="AE43" s="209"/>
      <c r="AF43" s="209"/>
      <c r="AG43" s="209" t="s">
        <v>191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1" x14ac:dyDescent="0.25">
      <c r="A44" s="230">
        <v>6</v>
      </c>
      <c r="B44" s="231" t="s">
        <v>247</v>
      </c>
      <c r="C44" s="243" t="s">
        <v>248</v>
      </c>
      <c r="D44" s="232" t="s">
        <v>227</v>
      </c>
      <c r="E44" s="233">
        <v>9</v>
      </c>
      <c r="F44" s="234"/>
      <c r="G44" s="235">
        <f>ROUND(E44*F44,2)</f>
        <v>0</v>
      </c>
      <c r="H44" s="234"/>
      <c r="I44" s="235">
        <f>ROUND(E44*H44,2)</f>
        <v>0</v>
      </c>
      <c r="J44" s="234"/>
      <c r="K44" s="235">
        <f>ROUND(E44*J44,2)</f>
        <v>0</v>
      </c>
      <c r="L44" s="235">
        <v>21</v>
      </c>
      <c r="M44" s="235">
        <f>G44*(1+L44/100)</f>
        <v>0</v>
      </c>
      <c r="N44" s="233">
        <v>1.554E-2</v>
      </c>
      <c r="O44" s="233">
        <f>ROUND(E44*N44,2)</f>
        <v>0.14000000000000001</v>
      </c>
      <c r="P44" s="233">
        <v>0</v>
      </c>
      <c r="Q44" s="233">
        <f>ROUND(E44*P44,2)</f>
        <v>0</v>
      </c>
      <c r="R44" s="235"/>
      <c r="S44" s="235" t="s">
        <v>200</v>
      </c>
      <c r="T44" s="236" t="s">
        <v>185</v>
      </c>
      <c r="U44" s="220">
        <v>0.24</v>
      </c>
      <c r="V44" s="220">
        <f>ROUND(E44*U44,2)</f>
        <v>2.16</v>
      </c>
      <c r="W44" s="220"/>
      <c r="X44" s="220" t="s">
        <v>217</v>
      </c>
      <c r="Y44" s="220" t="s">
        <v>187</v>
      </c>
      <c r="Z44" s="209"/>
      <c r="AA44" s="209"/>
      <c r="AB44" s="209"/>
      <c r="AC44" s="209"/>
      <c r="AD44" s="209"/>
      <c r="AE44" s="209"/>
      <c r="AF44" s="209"/>
      <c r="AG44" s="209" t="s">
        <v>218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2" x14ac:dyDescent="0.25">
      <c r="A45" s="216"/>
      <c r="B45" s="217"/>
      <c r="C45" s="244" t="s">
        <v>249</v>
      </c>
      <c r="D45" s="238"/>
      <c r="E45" s="238"/>
      <c r="F45" s="238"/>
      <c r="G45" s="238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09"/>
      <c r="AA45" s="209"/>
      <c r="AB45" s="209"/>
      <c r="AC45" s="209"/>
      <c r="AD45" s="209"/>
      <c r="AE45" s="209"/>
      <c r="AF45" s="209"/>
      <c r="AG45" s="209" t="s">
        <v>190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2" x14ac:dyDescent="0.25">
      <c r="A46" s="216"/>
      <c r="B46" s="217"/>
      <c r="C46" s="256" t="s">
        <v>221</v>
      </c>
      <c r="D46" s="250"/>
      <c r="E46" s="251"/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09"/>
      <c r="AA46" s="209"/>
      <c r="AB46" s="209"/>
      <c r="AC46" s="209"/>
      <c r="AD46" s="209"/>
      <c r="AE46" s="209"/>
      <c r="AF46" s="209"/>
      <c r="AG46" s="209" t="s">
        <v>222</v>
      </c>
      <c r="AH46" s="209">
        <v>0</v>
      </c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3" x14ac:dyDescent="0.25">
      <c r="A47" s="216"/>
      <c r="B47" s="217"/>
      <c r="C47" s="256" t="s">
        <v>243</v>
      </c>
      <c r="D47" s="250"/>
      <c r="E47" s="251"/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09"/>
      <c r="AA47" s="209"/>
      <c r="AB47" s="209"/>
      <c r="AC47" s="209"/>
      <c r="AD47" s="209"/>
      <c r="AE47" s="209"/>
      <c r="AF47" s="209"/>
      <c r="AG47" s="209" t="s">
        <v>222</v>
      </c>
      <c r="AH47" s="209">
        <v>0</v>
      </c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3" x14ac:dyDescent="0.25">
      <c r="A48" s="216"/>
      <c r="B48" s="217"/>
      <c r="C48" s="256" t="s">
        <v>244</v>
      </c>
      <c r="D48" s="250"/>
      <c r="E48" s="251">
        <v>6</v>
      </c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222</v>
      </c>
      <c r="AH48" s="209">
        <v>0</v>
      </c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3" x14ac:dyDescent="0.25">
      <c r="A49" s="216"/>
      <c r="B49" s="217"/>
      <c r="C49" s="256" t="s">
        <v>245</v>
      </c>
      <c r="D49" s="250"/>
      <c r="E49" s="251"/>
      <c r="F49" s="220"/>
      <c r="G49" s="22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09"/>
      <c r="AA49" s="209"/>
      <c r="AB49" s="209"/>
      <c r="AC49" s="209"/>
      <c r="AD49" s="209"/>
      <c r="AE49" s="209"/>
      <c r="AF49" s="209"/>
      <c r="AG49" s="209" t="s">
        <v>222</v>
      </c>
      <c r="AH49" s="209">
        <v>0</v>
      </c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3" x14ac:dyDescent="0.25">
      <c r="A50" s="216"/>
      <c r="B50" s="217"/>
      <c r="C50" s="256" t="s">
        <v>246</v>
      </c>
      <c r="D50" s="250"/>
      <c r="E50" s="251">
        <v>3</v>
      </c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222</v>
      </c>
      <c r="AH50" s="209">
        <v>0</v>
      </c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2" x14ac:dyDescent="0.25">
      <c r="A51" s="216"/>
      <c r="B51" s="217"/>
      <c r="C51" s="245"/>
      <c r="D51" s="240"/>
      <c r="E51" s="240"/>
      <c r="F51" s="240"/>
      <c r="G51" s="24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09"/>
      <c r="AA51" s="209"/>
      <c r="AB51" s="209"/>
      <c r="AC51" s="209"/>
      <c r="AD51" s="209"/>
      <c r="AE51" s="209"/>
      <c r="AF51" s="209"/>
      <c r="AG51" s="209" t="s">
        <v>191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x14ac:dyDescent="0.25">
      <c r="A52" s="223" t="s">
        <v>179</v>
      </c>
      <c r="B52" s="224" t="s">
        <v>93</v>
      </c>
      <c r="C52" s="242" t="s">
        <v>94</v>
      </c>
      <c r="D52" s="225"/>
      <c r="E52" s="226"/>
      <c r="F52" s="227"/>
      <c r="G52" s="227">
        <f>SUMIF(AG53:AG57,"&lt;&gt;NOR",G53:G57)</f>
        <v>0</v>
      </c>
      <c r="H52" s="227"/>
      <c r="I52" s="227">
        <f>SUM(I53:I57)</f>
        <v>0</v>
      </c>
      <c r="J52" s="227"/>
      <c r="K52" s="227">
        <f>SUM(K53:K57)</f>
        <v>0</v>
      </c>
      <c r="L52" s="227"/>
      <c r="M52" s="227">
        <f>SUM(M53:M57)</f>
        <v>0</v>
      </c>
      <c r="N52" s="226"/>
      <c r="O52" s="226">
        <f>SUM(O53:O57)</f>
        <v>0.09</v>
      </c>
      <c r="P52" s="226"/>
      <c r="Q52" s="226">
        <f>SUM(Q53:Q57)</f>
        <v>0</v>
      </c>
      <c r="R52" s="227"/>
      <c r="S52" s="227"/>
      <c r="T52" s="228"/>
      <c r="U52" s="222"/>
      <c r="V52" s="222">
        <f>SUM(V53:V57)</f>
        <v>13.45</v>
      </c>
      <c r="W52" s="222"/>
      <c r="X52" s="222"/>
      <c r="Y52" s="222"/>
      <c r="AG52" t="s">
        <v>180</v>
      </c>
    </row>
    <row r="53" spans="1:60" outlineLevel="1" x14ac:dyDescent="0.25">
      <c r="A53" s="230">
        <v>7</v>
      </c>
      <c r="B53" s="231" t="s">
        <v>250</v>
      </c>
      <c r="C53" s="243" t="s">
        <v>251</v>
      </c>
      <c r="D53" s="232" t="s">
        <v>227</v>
      </c>
      <c r="E53" s="233">
        <v>76</v>
      </c>
      <c r="F53" s="234"/>
      <c r="G53" s="235">
        <f>ROUND(E53*F53,2)</f>
        <v>0</v>
      </c>
      <c r="H53" s="234"/>
      <c r="I53" s="235">
        <f>ROUND(E53*H53,2)</f>
        <v>0</v>
      </c>
      <c r="J53" s="234"/>
      <c r="K53" s="235">
        <f>ROUND(E53*J53,2)</f>
        <v>0</v>
      </c>
      <c r="L53" s="235">
        <v>21</v>
      </c>
      <c r="M53" s="235">
        <f>G53*(1+L53/100)</f>
        <v>0</v>
      </c>
      <c r="N53" s="233">
        <v>1.2099999999999999E-3</v>
      </c>
      <c r="O53" s="233">
        <f>ROUND(E53*N53,2)</f>
        <v>0.09</v>
      </c>
      <c r="P53" s="233">
        <v>0</v>
      </c>
      <c r="Q53" s="233">
        <f>ROUND(E53*P53,2)</f>
        <v>0</v>
      </c>
      <c r="R53" s="235" t="s">
        <v>252</v>
      </c>
      <c r="S53" s="235" t="s">
        <v>184</v>
      </c>
      <c r="T53" s="236" t="s">
        <v>184</v>
      </c>
      <c r="U53" s="220">
        <v>0.17699999999999999</v>
      </c>
      <c r="V53" s="220">
        <f>ROUND(E53*U53,2)</f>
        <v>13.45</v>
      </c>
      <c r="W53" s="220"/>
      <c r="X53" s="220" t="s">
        <v>217</v>
      </c>
      <c r="Y53" s="220" t="s">
        <v>187</v>
      </c>
      <c r="Z53" s="209"/>
      <c r="AA53" s="209"/>
      <c r="AB53" s="209"/>
      <c r="AC53" s="209"/>
      <c r="AD53" s="209"/>
      <c r="AE53" s="209"/>
      <c r="AF53" s="209"/>
      <c r="AG53" s="209" t="s">
        <v>218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2" x14ac:dyDescent="0.25">
      <c r="A54" s="216"/>
      <c r="B54" s="217"/>
      <c r="C54" s="256" t="s">
        <v>221</v>
      </c>
      <c r="D54" s="250"/>
      <c r="E54" s="251"/>
      <c r="F54" s="220"/>
      <c r="G54" s="220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09"/>
      <c r="AA54" s="209"/>
      <c r="AB54" s="209"/>
      <c r="AC54" s="209"/>
      <c r="AD54" s="209"/>
      <c r="AE54" s="209"/>
      <c r="AF54" s="209"/>
      <c r="AG54" s="209" t="s">
        <v>222</v>
      </c>
      <c r="AH54" s="209">
        <v>0</v>
      </c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3" x14ac:dyDescent="0.25">
      <c r="A55" s="216"/>
      <c r="B55" s="217"/>
      <c r="C55" s="256" t="s">
        <v>253</v>
      </c>
      <c r="D55" s="250"/>
      <c r="E55" s="251"/>
      <c r="F55" s="220"/>
      <c r="G55" s="220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09"/>
      <c r="AA55" s="209"/>
      <c r="AB55" s="209"/>
      <c r="AC55" s="209"/>
      <c r="AD55" s="209"/>
      <c r="AE55" s="209"/>
      <c r="AF55" s="209"/>
      <c r="AG55" s="209" t="s">
        <v>222</v>
      </c>
      <c r="AH55" s="209">
        <v>0</v>
      </c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3" x14ac:dyDescent="0.25">
      <c r="A56" s="216"/>
      <c r="B56" s="217"/>
      <c r="C56" s="256" t="s">
        <v>254</v>
      </c>
      <c r="D56" s="250"/>
      <c r="E56" s="251">
        <v>76</v>
      </c>
      <c r="F56" s="220"/>
      <c r="G56" s="22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222</v>
      </c>
      <c r="AH56" s="209">
        <v>0</v>
      </c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2" x14ac:dyDescent="0.25">
      <c r="A57" s="216"/>
      <c r="B57" s="217"/>
      <c r="C57" s="245"/>
      <c r="D57" s="240"/>
      <c r="E57" s="240"/>
      <c r="F57" s="240"/>
      <c r="G57" s="24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09"/>
      <c r="AA57" s="209"/>
      <c r="AB57" s="209"/>
      <c r="AC57" s="209"/>
      <c r="AD57" s="209"/>
      <c r="AE57" s="209"/>
      <c r="AF57" s="209"/>
      <c r="AG57" s="209" t="s">
        <v>191</v>
      </c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x14ac:dyDescent="0.25">
      <c r="A58" s="223" t="s">
        <v>179</v>
      </c>
      <c r="B58" s="224" t="s">
        <v>95</v>
      </c>
      <c r="C58" s="242" t="s">
        <v>96</v>
      </c>
      <c r="D58" s="225"/>
      <c r="E58" s="226"/>
      <c r="F58" s="227"/>
      <c r="G58" s="227">
        <f>SUMIF(AG59:AG85,"&lt;&gt;NOR",G59:G85)</f>
        <v>0</v>
      </c>
      <c r="H58" s="227"/>
      <c r="I58" s="227">
        <f>SUM(I59:I85)</f>
        <v>0</v>
      </c>
      <c r="J58" s="227"/>
      <c r="K58" s="227">
        <f>SUM(K59:K85)</f>
        <v>0</v>
      </c>
      <c r="L58" s="227"/>
      <c r="M58" s="227">
        <f>SUM(M59:M85)</f>
        <v>0</v>
      </c>
      <c r="N58" s="226"/>
      <c r="O58" s="226">
        <f>SUM(O59:O85)</f>
        <v>0</v>
      </c>
      <c r="P58" s="226"/>
      <c r="Q58" s="226">
        <f>SUM(Q59:Q85)</f>
        <v>0</v>
      </c>
      <c r="R58" s="227"/>
      <c r="S58" s="227"/>
      <c r="T58" s="228"/>
      <c r="U58" s="222"/>
      <c r="V58" s="222">
        <f>SUM(V59:V85)</f>
        <v>23.689999999999998</v>
      </c>
      <c r="W58" s="222"/>
      <c r="X58" s="222"/>
      <c r="Y58" s="222"/>
      <c r="AG58" t="s">
        <v>180</v>
      </c>
    </row>
    <row r="59" spans="1:60" ht="40.799999999999997" outlineLevel="1" x14ac:dyDescent="0.25">
      <c r="A59" s="230">
        <v>8</v>
      </c>
      <c r="B59" s="231" t="s">
        <v>255</v>
      </c>
      <c r="C59" s="243" t="s">
        <v>256</v>
      </c>
      <c r="D59" s="232" t="s">
        <v>227</v>
      </c>
      <c r="E59" s="233">
        <v>76</v>
      </c>
      <c r="F59" s="234"/>
      <c r="G59" s="235">
        <f>ROUND(E59*F59,2)</f>
        <v>0</v>
      </c>
      <c r="H59" s="234"/>
      <c r="I59" s="235">
        <f>ROUND(E59*H59,2)</f>
        <v>0</v>
      </c>
      <c r="J59" s="234"/>
      <c r="K59" s="235">
        <f>ROUND(E59*J59,2)</f>
        <v>0</v>
      </c>
      <c r="L59" s="235">
        <v>21</v>
      </c>
      <c r="M59" s="235">
        <f>G59*(1+L59/100)</f>
        <v>0</v>
      </c>
      <c r="N59" s="233">
        <v>4.0000000000000003E-5</v>
      </c>
      <c r="O59" s="233">
        <f>ROUND(E59*N59,2)</f>
        <v>0</v>
      </c>
      <c r="P59" s="233">
        <v>0</v>
      </c>
      <c r="Q59" s="233">
        <f>ROUND(E59*P59,2)</f>
        <v>0</v>
      </c>
      <c r="R59" s="235" t="s">
        <v>234</v>
      </c>
      <c r="S59" s="235" t="s">
        <v>184</v>
      </c>
      <c r="T59" s="236" t="s">
        <v>184</v>
      </c>
      <c r="U59" s="220">
        <v>0.31</v>
      </c>
      <c r="V59" s="220">
        <f>ROUND(E59*U59,2)</f>
        <v>23.56</v>
      </c>
      <c r="W59" s="220"/>
      <c r="X59" s="220" t="s">
        <v>217</v>
      </c>
      <c r="Y59" s="220" t="s">
        <v>187</v>
      </c>
      <c r="Z59" s="209"/>
      <c r="AA59" s="209"/>
      <c r="AB59" s="209"/>
      <c r="AC59" s="209"/>
      <c r="AD59" s="209"/>
      <c r="AE59" s="209"/>
      <c r="AF59" s="209"/>
      <c r="AG59" s="209" t="s">
        <v>218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2" x14ac:dyDescent="0.25">
      <c r="A60" s="216"/>
      <c r="B60" s="217"/>
      <c r="C60" s="256" t="s">
        <v>221</v>
      </c>
      <c r="D60" s="250"/>
      <c r="E60" s="251"/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09"/>
      <c r="AA60" s="209"/>
      <c r="AB60" s="209"/>
      <c r="AC60" s="209"/>
      <c r="AD60" s="209"/>
      <c r="AE60" s="209"/>
      <c r="AF60" s="209"/>
      <c r="AG60" s="209" t="s">
        <v>222</v>
      </c>
      <c r="AH60" s="209">
        <v>0</v>
      </c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3" x14ac:dyDescent="0.25">
      <c r="A61" s="216"/>
      <c r="B61" s="217"/>
      <c r="C61" s="256" t="s">
        <v>253</v>
      </c>
      <c r="D61" s="250"/>
      <c r="E61" s="251"/>
      <c r="F61" s="220"/>
      <c r="G61" s="22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09"/>
      <c r="AA61" s="209"/>
      <c r="AB61" s="209"/>
      <c r="AC61" s="209"/>
      <c r="AD61" s="209"/>
      <c r="AE61" s="209"/>
      <c r="AF61" s="209"/>
      <c r="AG61" s="209" t="s">
        <v>222</v>
      </c>
      <c r="AH61" s="209">
        <v>0</v>
      </c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3" x14ac:dyDescent="0.25">
      <c r="A62" s="216"/>
      <c r="B62" s="217"/>
      <c r="C62" s="256" t="s">
        <v>254</v>
      </c>
      <c r="D62" s="250"/>
      <c r="E62" s="251">
        <v>76</v>
      </c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222</v>
      </c>
      <c r="AH62" s="209">
        <v>0</v>
      </c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2" x14ac:dyDescent="0.25">
      <c r="A63" s="216"/>
      <c r="B63" s="217"/>
      <c r="C63" s="245"/>
      <c r="D63" s="240"/>
      <c r="E63" s="240"/>
      <c r="F63" s="240"/>
      <c r="G63" s="24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09"/>
      <c r="AA63" s="209"/>
      <c r="AB63" s="209"/>
      <c r="AC63" s="209"/>
      <c r="AD63" s="209"/>
      <c r="AE63" s="209"/>
      <c r="AF63" s="209"/>
      <c r="AG63" s="209" t="s">
        <v>191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1" x14ac:dyDescent="0.25">
      <c r="A64" s="230">
        <v>9</v>
      </c>
      <c r="B64" s="231" t="s">
        <v>257</v>
      </c>
      <c r="C64" s="243" t="s">
        <v>258</v>
      </c>
      <c r="D64" s="232" t="s">
        <v>227</v>
      </c>
      <c r="E64" s="233">
        <v>76</v>
      </c>
      <c r="F64" s="234"/>
      <c r="G64" s="235">
        <f>ROUND(E64*F64,2)</f>
        <v>0</v>
      </c>
      <c r="H64" s="234"/>
      <c r="I64" s="235">
        <f>ROUND(E64*H64,2)</f>
        <v>0</v>
      </c>
      <c r="J64" s="234"/>
      <c r="K64" s="235">
        <f>ROUND(E64*J64,2)</f>
        <v>0</v>
      </c>
      <c r="L64" s="235">
        <v>21</v>
      </c>
      <c r="M64" s="235">
        <f>G64*(1+L64/100)</f>
        <v>0</v>
      </c>
      <c r="N64" s="233">
        <v>0</v>
      </c>
      <c r="O64" s="233">
        <f>ROUND(E64*N64,2)</f>
        <v>0</v>
      </c>
      <c r="P64" s="233">
        <v>0</v>
      </c>
      <c r="Q64" s="233">
        <f>ROUND(E64*P64,2)</f>
        <v>0</v>
      </c>
      <c r="R64" s="235"/>
      <c r="S64" s="235" t="s">
        <v>200</v>
      </c>
      <c r="T64" s="236" t="s">
        <v>185</v>
      </c>
      <c r="U64" s="220">
        <v>0</v>
      </c>
      <c r="V64" s="220">
        <f>ROUND(E64*U64,2)</f>
        <v>0</v>
      </c>
      <c r="W64" s="220"/>
      <c r="X64" s="220" t="s">
        <v>217</v>
      </c>
      <c r="Y64" s="220" t="s">
        <v>187</v>
      </c>
      <c r="Z64" s="209"/>
      <c r="AA64" s="209"/>
      <c r="AB64" s="209"/>
      <c r="AC64" s="209"/>
      <c r="AD64" s="209"/>
      <c r="AE64" s="209"/>
      <c r="AF64" s="209"/>
      <c r="AG64" s="209" t="s">
        <v>218</v>
      </c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2" x14ac:dyDescent="0.25">
      <c r="A65" s="216"/>
      <c r="B65" s="217"/>
      <c r="C65" s="256" t="s">
        <v>221</v>
      </c>
      <c r="D65" s="250"/>
      <c r="E65" s="251"/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09"/>
      <c r="AA65" s="209"/>
      <c r="AB65" s="209"/>
      <c r="AC65" s="209"/>
      <c r="AD65" s="209"/>
      <c r="AE65" s="209"/>
      <c r="AF65" s="209"/>
      <c r="AG65" s="209" t="s">
        <v>222</v>
      </c>
      <c r="AH65" s="209">
        <v>0</v>
      </c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3" x14ac:dyDescent="0.25">
      <c r="A66" s="216"/>
      <c r="B66" s="217"/>
      <c r="C66" s="256" t="s">
        <v>253</v>
      </c>
      <c r="D66" s="250"/>
      <c r="E66" s="251"/>
      <c r="F66" s="220"/>
      <c r="G66" s="22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09"/>
      <c r="AA66" s="209"/>
      <c r="AB66" s="209"/>
      <c r="AC66" s="209"/>
      <c r="AD66" s="209"/>
      <c r="AE66" s="209"/>
      <c r="AF66" s="209"/>
      <c r="AG66" s="209" t="s">
        <v>222</v>
      </c>
      <c r="AH66" s="209">
        <v>0</v>
      </c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3" x14ac:dyDescent="0.25">
      <c r="A67" s="216"/>
      <c r="B67" s="217"/>
      <c r="C67" s="256" t="s">
        <v>254</v>
      </c>
      <c r="D67" s="250"/>
      <c r="E67" s="251">
        <v>76</v>
      </c>
      <c r="F67" s="220"/>
      <c r="G67" s="220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09"/>
      <c r="AA67" s="209"/>
      <c r="AB67" s="209"/>
      <c r="AC67" s="209"/>
      <c r="AD67" s="209"/>
      <c r="AE67" s="209"/>
      <c r="AF67" s="209"/>
      <c r="AG67" s="209" t="s">
        <v>222</v>
      </c>
      <c r="AH67" s="209">
        <v>0</v>
      </c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2" x14ac:dyDescent="0.25">
      <c r="A68" s="216"/>
      <c r="B68" s="217"/>
      <c r="C68" s="245"/>
      <c r="D68" s="240"/>
      <c r="E68" s="240"/>
      <c r="F68" s="240"/>
      <c r="G68" s="240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09"/>
      <c r="AA68" s="209"/>
      <c r="AB68" s="209"/>
      <c r="AC68" s="209"/>
      <c r="AD68" s="209"/>
      <c r="AE68" s="209"/>
      <c r="AF68" s="209"/>
      <c r="AG68" s="209" t="s">
        <v>191</v>
      </c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outlineLevel="1" x14ac:dyDescent="0.25">
      <c r="A69" s="230">
        <v>10</v>
      </c>
      <c r="B69" s="231" t="s">
        <v>259</v>
      </c>
      <c r="C69" s="243" t="s">
        <v>260</v>
      </c>
      <c r="D69" s="232" t="s">
        <v>227</v>
      </c>
      <c r="E69" s="233">
        <v>152</v>
      </c>
      <c r="F69" s="234"/>
      <c r="G69" s="235">
        <f>ROUND(E69*F69,2)</f>
        <v>0</v>
      </c>
      <c r="H69" s="234"/>
      <c r="I69" s="235">
        <f>ROUND(E69*H69,2)</f>
        <v>0</v>
      </c>
      <c r="J69" s="234"/>
      <c r="K69" s="235">
        <f>ROUND(E69*J69,2)</f>
        <v>0</v>
      </c>
      <c r="L69" s="235">
        <v>21</v>
      </c>
      <c r="M69" s="235">
        <f>G69*(1+L69/100)</f>
        <v>0</v>
      </c>
      <c r="N69" s="233">
        <v>0</v>
      </c>
      <c r="O69" s="233">
        <f>ROUND(E69*N69,2)</f>
        <v>0</v>
      </c>
      <c r="P69" s="233">
        <v>0</v>
      </c>
      <c r="Q69" s="233">
        <f>ROUND(E69*P69,2)</f>
        <v>0</v>
      </c>
      <c r="R69" s="235"/>
      <c r="S69" s="235" t="s">
        <v>200</v>
      </c>
      <c r="T69" s="236" t="s">
        <v>185</v>
      </c>
      <c r="U69" s="220">
        <v>0</v>
      </c>
      <c r="V69" s="220">
        <f>ROUND(E69*U69,2)</f>
        <v>0</v>
      </c>
      <c r="W69" s="220"/>
      <c r="X69" s="220" t="s">
        <v>217</v>
      </c>
      <c r="Y69" s="220" t="s">
        <v>187</v>
      </c>
      <c r="Z69" s="209"/>
      <c r="AA69" s="209"/>
      <c r="AB69" s="209"/>
      <c r="AC69" s="209"/>
      <c r="AD69" s="209"/>
      <c r="AE69" s="209"/>
      <c r="AF69" s="209"/>
      <c r="AG69" s="209" t="s">
        <v>218</v>
      </c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outlineLevel="2" x14ac:dyDescent="0.25">
      <c r="A70" s="216"/>
      <c r="B70" s="217"/>
      <c r="C70" s="256" t="s">
        <v>221</v>
      </c>
      <c r="D70" s="250"/>
      <c r="E70" s="251"/>
      <c r="F70" s="220"/>
      <c r="G70" s="220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09"/>
      <c r="AA70" s="209"/>
      <c r="AB70" s="209"/>
      <c r="AC70" s="209"/>
      <c r="AD70" s="209"/>
      <c r="AE70" s="209"/>
      <c r="AF70" s="209"/>
      <c r="AG70" s="209" t="s">
        <v>222</v>
      </c>
      <c r="AH70" s="209">
        <v>0</v>
      </c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outlineLevel="3" x14ac:dyDescent="0.25">
      <c r="A71" s="216"/>
      <c r="B71" s="217"/>
      <c r="C71" s="256" t="s">
        <v>253</v>
      </c>
      <c r="D71" s="250"/>
      <c r="E71" s="251"/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09"/>
      <c r="AA71" s="209"/>
      <c r="AB71" s="209"/>
      <c r="AC71" s="209"/>
      <c r="AD71" s="209"/>
      <c r="AE71" s="209"/>
      <c r="AF71" s="209"/>
      <c r="AG71" s="209" t="s">
        <v>222</v>
      </c>
      <c r="AH71" s="209">
        <v>0</v>
      </c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3" x14ac:dyDescent="0.25">
      <c r="A72" s="216"/>
      <c r="B72" s="217"/>
      <c r="C72" s="256" t="s">
        <v>261</v>
      </c>
      <c r="D72" s="250"/>
      <c r="E72" s="251">
        <v>152</v>
      </c>
      <c r="F72" s="220"/>
      <c r="G72" s="220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09"/>
      <c r="AA72" s="209"/>
      <c r="AB72" s="209"/>
      <c r="AC72" s="209"/>
      <c r="AD72" s="209"/>
      <c r="AE72" s="209"/>
      <c r="AF72" s="209"/>
      <c r="AG72" s="209" t="s">
        <v>222</v>
      </c>
      <c r="AH72" s="209">
        <v>0</v>
      </c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2" x14ac:dyDescent="0.25">
      <c r="A73" s="216"/>
      <c r="B73" s="217"/>
      <c r="C73" s="245"/>
      <c r="D73" s="240"/>
      <c r="E73" s="240"/>
      <c r="F73" s="240"/>
      <c r="G73" s="240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09"/>
      <c r="AA73" s="209"/>
      <c r="AB73" s="209"/>
      <c r="AC73" s="209"/>
      <c r="AD73" s="209"/>
      <c r="AE73" s="209"/>
      <c r="AF73" s="209"/>
      <c r="AG73" s="209" t="s">
        <v>191</v>
      </c>
      <c r="AH73" s="209"/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outlineLevel="1" x14ac:dyDescent="0.25">
      <c r="A74" s="230">
        <v>11</v>
      </c>
      <c r="B74" s="231" t="s">
        <v>262</v>
      </c>
      <c r="C74" s="243" t="s">
        <v>263</v>
      </c>
      <c r="D74" s="232" t="s">
        <v>264</v>
      </c>
      <c r="E74" s="233">
        <v>1</v>
      </c>
      <c r="F74" s="234"/>
      <c r="G74" s="235">
        <f>ROUND(E74*F74,2)</f>
        <v>0</v>
      </c>
      <c r="H74" s="234"/>
      <c r="I74" s="235">
        <f>ROUND(E74*H74,2)</f>
        <v>0</v>
      </c>
      <c r="J74" s="234"/>
      <c r="K74" s="235">
        <f>ROUND(E74*J74,2)</f>
        <v>0</v>
      </c>
      <c r="L74" s="235">
        <v>21</v>
      </c>
      <c r="M74" s="235">
        <f>G74*(1+L74/100)</f>
        <v>0</v>
      </c>
      <c r="N74" s="233">
        <v>0</v>
      </c>
      <c r="O74" s="233">
        <f>ROUND(E74*N74,2)</f>
        <v>0</v>
      </c>
      <c r="P74" s="233">
        <v>0</v>
      </c>
      <c r="Q74" s="233">
        <f>ROUND(E74*P74,2)</f>
        <v>0</v>
      </c>
      <c r="R74" s="235"/>
      <c r="S74" s="235" t="s">
        <v>200</v>
      </c>
      <c r="T74" s="236" t="s">
        <v>228</v>
      </c>
      <c r="U74" s="220">
        <v>0.13</v>
      </c>
      <c r="V74" s="220">
        <f>ROUND(E74*U74,2)</f>
        <v>0.13</v>
      </c>
      <c r="W74" s="220"/>
      <c r="X74" s="220" t="s">
        <v>217</v>
      </c>
      <c r="Y74" s="220" t="s">
        <v>187</v>
      </c>
      <c r="Z74" s="209"/>
      <c r="AA74" s="209"/>
      <c r="AB74" s="209"/>
      <c r="AC74" s="209"/>
      <c r="AD74" s="209"/>
      <c r="AE74" s="209"/>
      <c r="AF74" s="209"/>
      <c r="AG74" s="209" t="s">
        <v>218</v>
      </c>
      <c r="AH74" s="209"/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2" x14ac:dyDescent="0.25">
      <c r="A75" s="216"/>
      <c r="B75" s="217"/>
      <c r="C75" s="244" t="s">
        <v>265</v>
      </c>
      <c r="D75" s="238"/>
      <c r="E75" s="238"/>
      <c r="F75" s="238"/>
      <c r="G75" s="238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09"/>
      <c r="AA75" s="209"/>
      <c r="AB75" s="209"/>
      <c r="AC75" s="209"/>
      <c r="AD75" s="209"/>
      <c r="AE75" s="209"/>
      <c r="AF75" s="209"/>
      <c r="AG75" s="209" t="s">
        <v>190</v>
      </c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outlineLevel="2" x14ac:dyDescent="0.25">
      <c r="A76" s="216"/>
      <c r="B76" s="217"/>
      <c r="C76" s="256" t="s">
        <v>221</v>
      </c>
      <c r="D76" s="250"/>
      <c r="E76" s="251"/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09"/>
      <c r="AA76" s="209"/>
      <c r="AB76" s="209"/>
      <c r="AC76" s="209"/>
      <c r="AD76" s="209"/>
      <c r="AE76" s="209"/>
      <c r="AF76" s="209"/>
      <c r="AG76" s="209" t="s">
        <v>222</v>
      </c>
      <c r="AH76" s="209">
        <v>0</v>
      </c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09"/>
      <c r="BD76" s="209"/>
      <c r="BE76" s="209"/>
      <c r="BF76" s="209"/>
      <c r="BG76" s="209"/>
      <c r="BH76" s="209"/>
    </row>
    <row r="77" spans="1:60" outlineLevel="3" x14ac:dyDescent="0.25">
      <c r="A77" s="216"/>
      <c r="B77" s="217"/>
      <c r="C77" s="256" t="s">
        <v>266</v>
      </c>
      <c r="D77" s="250"/>
      <c r="E77" s="251"/>
      <c r="F77" s="220"/>
      <c r="G77" s="220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09"/>
      <c r="AA77" s="209"/>
      <c r="AB77" s="209"/>
      <c r="AC77" s="209"/>
      <c r="AD77" s="209"/>
      <c r="AE77" s="209"/>
      <c r="AF77" s="209"/>
      <c r="AG77" s="209" t="s">
        <v>222</v>
      </c>
      <c r="AH77" s="209">
        <v>0</v>
      </c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3" x14ac:dyDescent="0.25">
      <c r="A78" s="216"/>
      <c r="B78" s="217"/>
      <c r="C78" s="256" t="s">
        <v>267</v>
      </c>
      <c r="D78" s="250"/>
      <c r="E78" s="251">
        <v>1</v>
      </c>
      <c r="F78" s="220"/>
      <c r="G78" s="220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09"/>
      <c r="AA78" s="209"/>
      <c r="AB78" s="209"/>
      <c r="AC78" s="209"/>
      <c r="AD78" s="209"/>
      <c r="AE78" s="209"/>
      <c r="AF78" s="209"/>
      <c r="AG78" s="209" t="s">
        <v>222</v>
      </c>
      <c r="AH78" s="209">
        <v>0</v>
      </c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2" x14ac:dyDescent="0.25">
      <c r="A79" s="216"/>
      <c r="B79" s="217"/>
      <c r="C79" s="245"/>
      <c r="D79" s="240"/>
      <c r="E79" s="240"/>
      <c r="F79" s="240"/>
      <c r="G79" s="240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09"/>
      <c r="AA79" s="209"/>
      <c r="AB79" s="209"/>
      <c r="AC79" s="209"/>
      <c r="AD79" s="209"/>
      <c r="AE79" s="209"/>
      <c r="AF79" s="209"/>
      <c r="AG79" s="209" t="s">
        <v>191</v>
      </c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1" x14ac:dyDescent="0.25">
      <c r="A80" s="230">
        <v>12</v>
      </c>
      <c r="B80" s="231" t="s">
        <v>268</v>
      </c>
      <c r="C80" s="243" t="s">
        <v>269</v>
      </c>
      <c r="D80" s="232" t="s">
        <v>270</v>
      </c>
      <c r="E80" s="233">
        <v>10</v>
      </c>
      <c r="F80" s="234"/>
      <c r="G80" s="235">
        <f>ROUND(E80*F80,2)</f>
        <v>0</v>
      </c>
      <c r="H80" s="234"/>
      <c r="I80" s="235">
        <f>ROUND(E80*H80,2)</f>
        <v>0</v>
      </c>
      <c r="J80" s="234"/>
      <c r="K80" s="235">
        <f>ROUND(E80*J80,2)</f>
        <v>0</v>
      </c>
      <c r="L80" s="235">
        <v>21</v>
      </c>
      <c r="M80" s="235">
        <f>G80*(1+L80/100)</f>
        <v>0</v>
      </c>
      <c r="N80" s="233">
        <v>0</v>
      </c>
      <c r="O80" s="233">
        <f>ROUND(E80*N80,2)</f>
        <v>0</v>
      </c>
      <c r="P80" s="233">
        <v>0</v>
      </c>
      <c r="Q80" s="233">
        <f>ROUND(E80*P80,2)</f>
        <v>0</v>
      </c>
      <c r="R80" s="235"/>
      <c r="S80" s="235" t="s">
        <v>200</v>
      </c>
      <c r="T80" s="236" t="s">
        <v>185</v>
      </c>
      <c r="U80" s="220">
        <v>0</v>
      </c>
      <c r="V80" s="220">
        <f>ROUND(E80*U80,2)</f>
        <v>0</v>
      </c>
      <c r="W80" s="220"/>
      <c r="X80" s="220" t="s">
        <v>271</v>
      </c>
      <c r="Y80" s="220" t="s">
        <v>187</v>
      </c>
      <c r="Z80" s="209"/>
      <c r="AA80" s="209"/>
      <c r="AB80" s="209"/>
      <c r="AC80" s="209"/>
      <c r="AD80" s="209"/>
      <c r="AE80" s="209"/>
      <c r="AF80" s="209"/>
      <c r="AG80" s="209" t="s">
        <v>272</v>
      </c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2" x14ac:dyDescent="0.25">
      <c r="A81" s="216"/>
      <c r="B81" s="217"/>
      <c r="C81" s="246"/>
      <c r="D81" s="241"/>
      <c r="E81" s="241"/>
      <c r="F81" s="241"/>
      <c r="G81" s="241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09"/>
      <c r="AA81" s="209"/>
      <c r="AB81" s="209"/>
      <c r="AC81" s="209"/>
      <c r="AD81" s="209"/>
      <c r="AE81" s="209"/>
      <c r="AF81" s="209"/>
      <c r="AG81" s="209" t="s">
        <v>191</v>
      </c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1" x14ac:dyDescent="0.25">
      <c r="A82" s="230">
        <v>13</v>
      </c>
      <c r="B82" s="231" t="s">
        <v>273</v>
      </c>
      <c r="C82" s="243" t="s">
        <v>274</v>
      </c>
      <c r="D82" s="232" t="s">
        <v>270</v>
      </c>
      <c r="E82" s="233">
        <v>10</v>
      </c>
      <c r="F82" s="234"/>
      <c r="G82" s="235">
        <f>ROUND(E82*F82,2)</f>
        <v>0</v>
      </c>
      <c r="H82" s="234"/>
      <c r="I82" s="235">
        <f>ROUND(E82*H82,2)</f>
        <v>0</v>
      </c>
      <c r="J82" s="234"/>
      <c r="K82" s="235">
        <f>ROUND(E82*J82,2)</f>
        <v>0</v>
      </c>
      <c r="L82" s="235">
        <v>21</v>
      </c>
      <c r="M82" s="235">
        <f>G82*(1+L82/100)</f>
        <v>0</v>
      </c>
      <c r="N82" s="233">
        <v>0</v>
      </c>
      <c r="O82" s="233">
        <f>ROUND(E82*N82,2)</f>
        <v>0</v>
      </c>
      <c r="P82" s="233">
        <v>0</v>
      </c>
      <c r="Q82" s="233">
        <f>ROUND(E82*P82,2)</f>
        <v>0</v>
      </c>
      <c r="R82" s="235"/>
      <c r="S82" s="235" t="s">
        <v>200</v>
      </c>
      <c r="T82" s="236" t="s">
        <v>185</v>
      </c>
      <c r="U82" s="220">
        <v>0</v>
      </c>
      <c r="V82" s="220">
        <f>ROUND(E82*U82,2)</f>
        <v>0</v>
      </c>
      <c r="W82" s="220"/>
      <c r="X82" s="220" t="s">
        <v>271</v>
      </c>
      <c r="Y82" s="220" t="s">
        <v>187</v>
      </c>
      <c r="Z82" s="209"/>
      <c r="AA82" s="209"/>
      <c r="AB82" s="209"/>
      <c r="AC82" s="209"/>
      <c r="AD82" s="209"/>
      <c r="AE82" s="209"/>
      <c r="AF82" s="209"/>
      <c r="AG82" s="209" t="s">
        <v>272</v>
      </c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2" x14ac:dyDescent="0.25">
      <c r="A83" s="216"/>
      <c r="B83" s="217"/>
      <c r="C83" s="246"/>
      <c r="D83" s="241"/>
      <c r="E83" s="241"/>
      <c r="F83" s="241"/>
      <c r="G83" s="241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09"/>
      <c r="AA83" s="209"/>
      <c r="AB83" s="209"/>
      <c r="AC83" s="209"/>
      <c r="AD83" s="209"/>
      <c r="AE83" s="209"/>
      <c r="AF83" s="209"/>
      <c r="AG83" s="209" t="s">
        <v>191</v>
      </c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1" x14ac:dyDescent="0.25">
      <c r="A84" s="230">
        <v>14</v>
      </c>
      <c r="B84" s="231" t="s">
        <v>275</v>
      </c>
      <c r="C84" s="243" t="s">
        <v>276</v>
      </c>
      <c r="D84" s="232" t="s">
        <v>277</v>
      </c>
      <c r="E84" s="233">
        <v>1</v>
      </c>
      <c r="F84" s="234"/>
      <c r="G84" s="235">
        <f>ROUND(E84*F84,2)</f>
        <v>0</v>
      </c>
      <c r="H84" s="234"/>
      <c r="I84" s="235">
        <f>ROUND(E84*H84,2)</f>
        <v>0</v>
      </c>
      <c r="J84" s="234"/>
      <c r="K84" s="235">
        <f>ROUND(E84*J84,2)</f>
        <v>0</v>
      </c>
      <c r="L84" s="235">
        <v>21</v>
      </c>
      <c r="M84" s="235">
        <f>G84*(1+L84/100)</f>
        <v>0</v>
      </c>
      <c r="N84" s="233">
        <v>0</v>
      </c>
      <c r="O84" s="233">
        <f>ROUND(E84*N84,2)</f>
        <v>0</v>
      </c>
      <c r="P84" s="233">
        <v>0</v>
      </c>
      <c r="Q84" s="233">
        <f>ROUND(E84*P84,2)</f>
        <v>0</v>
      </c>
      <c r="R84" s="235"/>
      <c r="S84" s="235" t="s">
        <v>200</v>
      </c>
      <c r="T84" s="236" t="s">
        <v>185</v>
      </c>
      <c r="U84" s="220">
        <v>0</v>
      </c>
      <c r="V84" s="220">
        <f>ROUND(E84*U84,2)</f>
        <v>0</v>
      </c>
      <c r="W84" s="220"/>
      <c r="X84" s="220" t="s">
        <v>271</v>
      </c>
      <c r="Y84" s="220" t="s">
        <v>187</v>
      </c>
      <c r="Z84" s="209"/>
      <c r="AA84" s="209"/>
      <c r="AB84" s="209"/>
      <c r="AC84" s="209"/>
      <c r="AD84" s="209"/>
      <c r="AE84" s="209"/>
      <c r="AF84" s="209"/>
      <c r="AG84" s="209" t="s">
        <v>272</v>
      </c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2" x14ac:dyDescent="0.25">
      <c r="A85" s="216"/>
      <c r="B85" s="217"/>
      <c r="C85" s="246"/>
      <c r="D85" s="241"/>
      <c r="E85" s="241"/>
      <c r="F85" s="241"/>
      <c r="G85" s="241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09"/>
      <c r="AA85" s="209"/>
      <c r="AB85" s="209"/>
      <c r="AC85" s="209"/>
      <c r="AD85" s="209"/>
      <c r="AE85" s="209"/>
      <c r="AF85" s="209"/>
      <c r="AG85" s="209" t="s">
        <v>191</v>
      </c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x14ac:dyDescent="0.25">
      <c r="A86" s="223" t="s">
        <v>179</v>
      </c>
      <c r="B86" s="224" t="s">
        <v>97</v>
      </c>
      <c r="C86" s="242" t="s">
        <v>98</v>
      </c>
      <c r="D86" s="225"/>
      <c r="E86" s="226"/>
      <c r="F86" s="227"/>
      <c r="G86" s="227">
        <f>SUMIF(AG87:AG109,"&lt;&gt;NOR",G87:G109)</f>
        <v>0</v>
      </c>
      <c r="H86" s="227"/>
      <c r="I86" s="227">
        <f>SUM(I87:I109)</f>
        <v>0</v>
      </c>
      <c r="J86" s="227"/>
      <c r="K86" s="227">
        <f>SUM(K87:K109)</f>
        <v>0</v>
      </c>
      <c r="L86" s="227"/>
      <c r="M86" s="227">
        <f>SUM(M87:M109)</f>
        <v>0</v>
      </c>
      <c r="N86" s="226"/>
      <c r="O86" s="226">
        <f>SUM(O87:O109)</f>
        <v>0</v>
      </c>
      <c r="P86" s="226"/>
      <c r="Q86" s="226">
        <f>SUM(Q87:Q109)</f>
        <v>0.24</v>
      </c>
      <c r="R86" s="227"/>
      <c r="S86" s="227"/>
      <c r="T86" s="228"/>
      <c r="U86" s="222"/>
      <c r="V86" s="222">
        <f>SUM(V87:V109)</f>
        <v>4.4499999999999993</v>
      </c>
      <c r="W86" s="222"/>
      <c r="X86" s="222"/>
      <c r="Y86" s="222"/>
      <c r="AG86" t="s">
        <v>180</v>
      </c>
    </row>
    <row r="87" spans="1:60" outlineLevel="1" x14ac:dyDescent="0.25">
      <c r="A87" s="230">
        <v>15</v>
      </c>
      <c r="B87" s="231" t="s">
        <v>278</v>
      </c>
      <c r="C87" s="243" t="s">
        <v>279</v>
      </c>
      <c r="D87" s="232" t="s">
        <v>227</v>
      </c>
      <c r="E87" s="233">
        <v>6</v>
      </c>
      <c r="F87" s="234"/>
      <c r="G87" s="235">
        <f>ROUND(E87*F87,2)</f>
        <v>0</v>
      </c>
      <c r="H87" s="234"/>
      <c r="I87" s="235">
        <f>ROUND(E87*H87,2)</f>
        <v>0</v>
      </c>
      <c r="J87" s="234"/>
      <c r="K87" s="235">
        <f>ROUND(E87*J87,2)</f>
        <v>0</v>
      </c>
      <c r="L87" s="235">
        <v>21</v>
      </c>
      <c r="M87" s="235">
        <f>G87*(1+L87/100)</f>
        <v>0</v>
      </c>
      <c r="N87" s="233">
        <v>0</v>
      </c>
      <c r="O87" s="233">
        <f>ROUND(E87*N87,2)</f>
        <v>0</v>
      </c>
      <c r="P87" s="233">
        <v>0.02</v>
      </c>
      <c r="Q87" s="233">
        <f>ROUND(E87*P87,2)</f>
        <v>0.12</v>
      </c>
      <c r="R87" s="235" t="s">
        <v>280</v>
      </c>
      <c r="S87" s="235" t="s">
        <v>184</v>
      </c>
      <c r="T87" s="236" t="s">
        <v>184</v>
      </c>
      <c r="U87" s="220">
        <v>0.14699999999999999</v>
      </c>
      <c r="V87" s="220">
        <f>ROUND(E87*U87,2)</f>
        <v>0.88</v>
      </c>
      <c r="W87" s="220"/>
      <c r="X87" s="220" t="s">
        <v>217</v>
      </c>
      <c r="Y87" s="220" t="s">
        <v>187</v>
      </c>
      <c r="Z87" s="209"/>
      <c r="AA87" s="209"/>
      <c r="AB87" s="209"/>
      <c r="AC87" s="209"/>
      <c r="AD87" s="209"/>
      <c r="AE87" s="209"/>
      <c r="AF87" s="209"/>
      <c r="AG87" s="209" t="s">
        <v>218</v>
      </c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2" x14ac:dyDescent="0.25">
      <c r="A88" s="216"/>
      <c r="B88" s="217"/>
      <c r="C88" s="255" t="s">
        <v>281</v>
      </c>
      <c r="D88" s="252"/>
      <c r="E88" s="252"/>
      <c r="F88" s="252"/>
      <c r="G88" s="252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09"/>
      <c r="AA88" s="209"/>
      <c r="AB88" s="209"/>
      <c r="AC88" s="209"/>
      <c r="AD88" s="209"/>
      <c r="AE88" s="209"/>
      <c r="AF88" s="209"/>
      <c r="AG88" s="209" t="s">
        <v>220</v>
      </c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2" x14ac:dyDescent="0.25">
      <c r="A89" s="216"/>
      <c r="B89" s="217"/>
      <c r="C89" s="256" t="s">
        <v>221</v>
      </c>
      <c r="D89" s="250"/>
      <c r="E89" s="251"/>
      <c r="F89" s="220"/>
      <c r="G89" s="220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09"/>
      <c r="AA89" s="209"/>
      <c r="AB89" s="209"/>
      <c r="AC89" s="209"/>
      <c r="AD89" s="209"/>
      <c r="AE89" s="209"/>
      <c r="AF89" s="209"/>
      <c r="AG89" s="209" t="s">
        <v>222</v>
      </c>
      <c r="AH89" s="209">
        <v>0</v>
      </c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outlineLevel="3" x14ac:dyDescent="0.25">
      <c r="A90" s="216"/>
      <c r="B90" s="217"/>
      <c r="C90" s="256" t="s">
        <v>243</v>
      </c>
      <c r="D90" s="250"/>
      <c r="E90" s="251"/>
      <c r="F90" s="220"/>
      <c r="G90" s="220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09"/>
      <c r="AA90" s="209"/>
      <c r="AB90" s="209"/>
      <c r="AC90" s="209"/>
      <c r="AD90" s="209"/>
      <c r="AE90" s="209"/>
      <c r="AF90" s="209"/>
      <c r="AG90" s="209" t="s">
        <v>222</v>
      </c>
      <c r="AH90" s="209">
        <v>0</v>
      </c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outlineLevel="3" x14ac:dyDescent="0.25">
      <c r="A91" s="216"/>
      <c r="B91" s="217"/>
      <c r="C91" s="256" t="s">
        <v>244</v>
      </c>
      <c r="D91" s="250"/>
      <c r="E91" s="251">
        <v>6</v>
      </c>
      <c r="F91" s="220"/>
      <c r="G91" s="220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09"/>
      <c r="AA91" s="209"/>
      <c r="AB91" s="209"/>
      <c r="AC91" s="209"/>
      <c r="AD91" s="209"/>
      <c r="AE91" s="209"/>
      <c r="AF91" s="209"/>
      <c r="AG91" s="209" t="s">
        <v>222</v>
      </c>
      <c r="AH91" s="209">
        <v>0</v>
      </c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</row>
    <row r="92" spans="1:60" outlineLevel="2" x14ac:dyDescent="0.25">
      <c r="A92" s="216"/>
      <c r="B92" s="217"/>
      <c r="C92" s="245"/>
      <c r="D92" s="240"/>
      <c r="E92" s="240"/>
      <c r="F92" s="240"/>
      <c r="G92" s="240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09"/>
      <c r="AA92" s="209"/>
      <c r="AB92" s="209"/>
      <c r="AC92" s="209"/>
      <c r="AD92" s="209"/>
      <c r="AE92" s="209"/>
      <c r="AF92" s="209"/>
      <c r="AG92" s="209" t="s">
        <v>191</v>
      </c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outlineLevel="1" x14ac:dyDescent="0.25">
      <c r="A93" s="230">
        <v>16</v>
      </c>
      <c r="B93" s="231" t="s">
        <v>282</v>
      </c>
      <c r="C93" s="243" t="s">
        <v>283</v>
      </c>
      <c r="D93" s="232" t="s">
        <v>183</v>
      </c>
      <c r="E93" s="233">
        <v>1</v>
      </c>
      <c r="F93" s="234"/>
      <c r="G93" s="235">
        <f>ROUND(E93*F93,2)</f>
        <v>0</v>
      </c>
      <c r="H93" s="234"/>
      <c r="I93" s="235">
        <f>ROUND(E93*H93,2)</f>
        <v>0</v>
      </c>
      <c r="J93" s="234"/>
      <c r="K93" s="235">
        <f>ROUND(E93*J93,2)</f>
        <v>0</v>
      </c>
      <c r="L93" s="235">
        <v>21</v>
      </c>
      <c r="M93" s="235">
        <f>G93*(1+L93/100)</f>
        <v>0</v>
      </c>
      <c r="N93" s="233">
        <v>0</v>
      </c>
      <c r="O93" s="233">
        <f>ROUND(E93*N93,2)</f>
        <v>0</v>
      </c>
      <c r="P93" s="233">
        <v>0</v>
      </c>
      <c r="Q93" s="233">
        <f>ROUND(E93*P93,2)</f>
        <v>0</v>
      </c>
      <c r="R93" s="235"/>
      <c r="S93" s="235" t="s">
        <v>200</v>
      </c>
      <c r="T93" s="236" t="s">
        <v>185</v>
      </c>
      <c r="U93" s="220">
        <v>0</v>
      </c>
      <c r="V93" s="220">
        <f>ROUND(E93*U93,2)</f>
        <v>0</v>
      </c>
      <c r="W93" s="220"/>
      <c r="X93" s="220" t="s">
        <v>217</v>
      </c>
      <c r="Y93" s="220" t="s">
        <v>187</v>
      </c>
      <c r="Z93" s="209"/>
      <c r="AA93" s="209"/>
      <c r="AB93" s="209"/>
      <c r="AC93" s="209"/>
      <c r="AD93" s="209"/>
      <c r="AE93" s="209"/>
      <c r="AF93" s="209"/>
      <c r="AG93" s="209" t="s">
        <v>218</v>
      </c>
      <c r="AH93" s="209"/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</row>
    <row r="94" spans="1:60" outlineLevel="2" x14ac:dyDescent="0.25">
      <c r="A94" s="216"/>
      <c r="B94" s="217"/>
      <c r="C94" s="256" t="s">
        <v>221</v>
      </c>
      <c r="D94" s="250"/>
      <c r="E94" s="251"/>
      <c r="F94" s="220"/>
      <c r="G94" s="220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09"/>
      <c r="AA94" s="209"/>
      <c r="AB94" s="209"/>
      <c r="AC94" s="209"/>
      <c r="AD94" s="209"/>
      <c r="AE94" s="209"/>
      <c r="AF94" s="209"/>
      <c r="AG94" s="209" t="s">
        <v>222</v>
      </c>
      <c r="AH94" s="209">
        <v>0</v>
      </c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3" x14ac:dyDescent="0.25">
      <c r="A95" s="216"/>
      <c r="B95" s="217"/>
      <c r="C95" s="256" t="s">
        <v>284</v>
      </c>
      <c r="D95" s="250"/>
      <c r="E95" s="251"/>
      <c r="F95" s="220"/>
      <c r="G95" s="220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09"/>
      <c r="AA95" s="209"/>
      <c r="AB95" s="209"/>
      <c r="AC95" s="209"/>
      <c r="AD95" s="209"/>
      <c r="AE95" s="209"/>
      <c r="AF95" s="209"/>
      <c r="AG95" s="209" t="s">
        <v>222</v>
      </c>
      <c r="AH95" s="209">
        <v>0</v>
      </c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outlineLevel="3" x14ac:dyDescent="0.25">
      <c r="A96" s="216"/>
      <c r="B96" s="217"/>
      <c r="C96" s="256" t="s">
        <v>267</v>
      </c>
      <c r="D96" s="250"/>
      <c r="E96" s="251">
        <v>1</v>
      </c>
      <c r="F96" s="220"/>
      <c r="G96" s="220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09"/>
      <c r="AA96" s="209"/>
      <c r="AB96" s="209"/>
      <c r="AC96" s="209"/>
      <c r="AD96" s="209"/>
      <c r="AE96" s="209"/>
      <c r="AF96" s="209"/>
      <c r="AG96" s="209" t="s">
        <v>222</v>
      </c>
      <c r="AH96" s="209">
        <v>0</v>
      </c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2" x14ac:dyDescent="0.25">
      <c r="A97" s="216"/>
      <c r="B97" s="217"/>
      <c r="C97" s="245"/>
      <c r="D97" s="240"/>
      <c r="E97" s="240"/>
      <c r="F97" s="240"/>
      <c r="G97" s="240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09"/>
      <c r="AA97" s="209"/>
      <c r="AB97" s="209"/>
      <c r="AC97" s="209"/>
      <c r="AD97" s="209"/>
      <c r="AE97" s="209"/>
      <c r="AF97" s="209"/>
      <c r="AG97" s="209" t="s">
        <v>191</v>
      </c>
      <c r="AH97" s="209"/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outlineLevel="1" x14ac:dyDescent="0.25">
      <c r="A98" s="230">
        <v>17</v>
      </c>
      <c r="B98" s="231" t="s">
        <v>285</v>
      </c>
      <c r="C98" s="243" t="s">
        <v>286</v>
      </c>
      <c r="D98" s="232" t="s">
        <v>227</v>
      </c>
      <c r="E98" s="233">
        <v>9.5</v>
      </c>
      <c r="F98" s="234"/>
      <c r="G98" s="235">
        <f>ROUND(E98*F98,2)</f>
        <v>0</v>
      </c>
      <c r="H98" s="234"/>
      <c r="I98" s="235">
        <f>ROUND(E98*H98,2)</f>
        <v>0</v>
      </c>
      <c r="J98" s="234"/>
      <c r="K98" s="235">
        <f>ROUND(E98*J98,2)</f>
        <v>0</v>
      </c>
      <c r="L98" s="235">
        <v>21</v>
      </c>
      <c r="M98" s="235">
        <f>G98*(1+L98/100)</f>
        <v>0</v>
      </c>
      <c r="N98" s="233">
        <v>3.3E-4</v>
      </c>
      <c r="O98" s="233">
        <f>ROUND(E98*N98,2)</f>
        <v>0</v>
      </c>
      <c r="P98" s="233">
        <v>1.223E-2</v>
      </c>
      <c r="Q98" s="233">
        <f>ROUND(E98*P98,2)</f>
        <v>0.12</v>
      </c>
      <c r="R98" s="235"/>
      <c r="S98" s="235" t="s">
        <v>200</v>
      </c>
      <c r="T98" s="236" t="s">
        <v>228</v>
      </c>
      <c r="U98" s="220">
        <v>0.26800000000000002</v>
      </c>
      <c r="V98" s="220">
        <f>ROUND(E98*U98,2)</f>
        <v>2.5499999999999998</v>
      </c>
      <c r="W98" s="220"/>
      <c r="X98" s="220" t="s">
        <v>217</v>
      </c>
      <c r="Y98" s="220" t="s">
        <v>187</v>
      </c>
      <c r="Z98" s="209"/>
      <c r="AA98" s="209"/>
      <c r="AB98" s="209"/>
      <c r="AC98" s="209"/>
      <c r="AD98" s="209"/>
      <c r="AE98" s="209"/>
      <c r="AF98" s="209"/>
      <c r="AG98" s="209" t="s">
        <v>218</v>
      </c>
      <c r="AH98" s="209"/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outlineLevel="2" x14ac:dyDescent="0.25">
      <c r="A99" s="216"/>
      <c r="B99" s="217"/>
      <c r="C99" s="256" t="s">
        <v>221</v>
      </c>
      <c r="D99" s="250"/>
      <c r="E99" s="251"/>
      <c r="F99" s="220"/>
      <c r="G99" s="220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09"/>
      <c r="AA99" s="209"/>
      <c r="AB99" s="209"/>
      <c r="AC99" s="209"/>
      <c r="AD99" s="209"/>
      <c r="AE99" s="209"/>
      <c r="AF99" s="209"/>
      <c r="AG99" s="209" t="s">
        <v>222</v>
      </c>
      <c r="AH99" s="209">
        <v>0</v>
      </c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</row>
    <row r="100" spans="1:60" outlineLevel="3" x14ac:dyDescent="0.25">
      <c r="A100" s="216"/>
      <c r="B100" s="217"/>
      <c r="C100" s="256" t="s">
        <v>230</v>
      </c>
      <c r="D100" s="250"/>
      <c r="E100" s="251"/>
      <c r="F100" s="220"/>
      <c r="G100" s="220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09"/>
      <c r="AA100" s="209"/>
      <c r="AB100" s="209"/>
      <c r="AC100" s="209"/>
      <c r="AD100" s="209"/>
      <c r="AE100" s="209"/>
      <c r="AF100" s="209"/>
      <c r="AG100" s="209" t="s">
        <v>222</v>
      </c>
      <c r="AH100" s="209">
        <v>0</v>
      </c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3" x14ac:dyDescent="0.25">
      <c r="A101" s="216"/>
      <c r="B101" s="217"/>
      <c r="C101" s="256" t="s">
        <v>231</v>
      </c>
      <c r="D101" s="250"/>
      <c r="E101" s="251">
        <v>9.5</v>
      </c>
      <c r="F101" s="220"/>
      <c r="G101" s="220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09"/>
      <c r="AA101" s="209"/>
      <c r="AB101" s="209"/>
      <c r="AC101" s="209"/>
      <c r="AD101" s="209"/>
      <c r="AE101" s="209"/>
      <c r="AF101" s="209"/>
      <c r="AG101" s="209" t="s">
        <v>222</v>
      </c>
      <c r="AH101" s="209">
        <v>0</v>
      </c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outlineLevel="2" x14ac:dyDescent="0.25">
      <c r="A102" s="216"/>
      <c r="B102" s="217"/>
      <c r="C102" s="245"/>
      <c r="D102" s="240"/>
      <c r="E102" s="240"/>
      <c r="F102" s="240"/>
      <c r="G102" s="240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09"/>
      <c r="AA102" s="209"/>
      <c r="AB102" s="209"/>
      <c r="AC102" s="209"/>
      <c r="AD102" s="209"/>
      <c r="AE102" s="209"/>
      <c r="AF102" s="209"/>
      <c r="AG102" s="209" t="s">
        <v>191</v>
      </c>
      <c r="AH102" s="209"/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</row>
    <row r="103" spans="1:60" outlineLevel="1" x14ac:dyDescent="0.25">
      <c r="A103" s="230">
        <v>18</v>
      </c>
      <c r="B103" s="231" t="s">
        <v>287</v>
      </c>
      <c r="C103" s="243" t="s">
        <v>288</v>
      </c>
      <c r="D103" s="232" t="s">
        <v>227</v>
      </c>
      <c r="E103" s="233">
        <v>6</v>
      </c>
      <c r="F103" s="234"/>
      <c r="G103" s="235">
        <f>ROUND(E103*F103,2)</f>
        <v>0</v>
      </c>
      <c r="H103" s="234"/>
      <c r="I103" s="235">
        <f>ROUND(E103*H103,2)</f>
        <v>0</v>
      </c>
      <c r="J103" s="234"/>
      <c r="K103" s="235">
        <f>ROUND(E103*J103,2)</f>
        <v>0</v>
      </c>
      <c r="L103" s="235">
        <v>21</v>
      </c>
      <c r="M103" s="235">
        <f>G103*(1+L103/100)</f>
        <v>0</v>
      </c>
      <c r="N103" s="233">
        <v>0</v>
      </c>
      <c r="O103" s="233">
        <f>ROUND(E103*N103,2)</f>
        <v>0</v>
      </c>
      <c r="P103" s="233">
        <v>0</v>
      </c>
      <c r="Q103" s="233">
        <f>ROUND(E103*P103,2)</f>
        <v>0</v>
      </c>
      <c r="R103" s="235"/>
      <c r="S103" s="235" t="s">
        <v>200</v>
      </c>
      <c r="T103" s="236" t="s">
        <v>185</v>
      </c>
      <c r="U103" s="220">
        <v>0.17</v>
      </c>
      <c r="V103" s="220">
        <f>ROUND(E103*U103,2)</f>
        <v>1.02</v>
      </c>
      <c r="W103" s="220"/>
      <c r="X103" s="220" t="s">
        <v>217</v>
      </c>
      <c r="Y103" s="220" t="s">
        <v>187</v>
      </c>
      <c r="Z103" s="209"/>
      <c r="AA103" s="209"/>
      <c r="AB103" s="209"/>
      <c r="AC103" s="209"/>
      <c r="AD103" s="209"/>
      <c r="AE103" s="209"/>
      <c r="AF103" s="209"/>
      <c r="AG103" s="209" t="s">
        <v>218</v>
      </c>
      <c r="AH103" s="209"/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outlineLevel="2" x14ac:dyDescent="0.25">
      <c r="A104" s="216"/>
      <c r="B104" s="217"/>
      <c r="C104" s="256" t="s">
        <v>221</v>
      </c>
      <c r="D104" s="250"/>
      <c r="E104" s="251"/>
      <c r="F104" s="220"/>
      <c r="G104" s="220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09"/>
      <c r="AA104" s="209"/>
      <c r="AB104" s="209"/>
      <c r="AC104" s="209"/>
      <c r="AD104" s="209"/>
      <c r="AE104" s="209"/>
      <c r="AF104" s="209"/>
      <c r="AG104" s="209" t="s">
        <v>222</v>
      </c>
      <c r="AH104" s="209">
        <v>0</v>
      </c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</row>
    <row r="105" spans="1:60" outlineLevel="3" x14ac:dyDescent="0.25">
      <c r="A105" s="216"/>
      <c r="B105" s="217"/>
      <c r="C105" s="256" t="s">
        <v>243</v>
      </c>
      <c r="D105" s="250"/>
      <c r="E105" s="251"/>
      <c r="F105" s="220"/>
      <c r="G105" s="220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09"/>
      <c r="AA105" s="209"/>
      <c r="AB105" s="209"/>
      <c r="AC105" s="209"/>
      <c r="AD105" s="209"/>
      <c r="AE105" s="209"/>
      <c r="AF105" s="209"/>
      <c r="AG105" s="209" t="s">
        <v>222</v>
      </c>
      <c r="AH105" s="209">
        <v>0</v>
      </c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</row>
    <row r="106" spans="1:60" outlineLevel="3" x14ac:dyDescent="0.25">
      <c r="A106" s="216"/>
      <c r="B106" s="217"/>
      <c r="C106" s="256" t="s">
        <v>244</v>
      </c>
      <c r="D106" s="250"/>
      <c r="E106" s="251">
        <v>6</v>
      </c>
      <c r="F106" s="220"/>
      <c r="G106" s="220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09"/>
      <c r="AA106" s="209"/>
      <c r="AB106" s="209"/>
      <c r="AC106" s="209"/>
      <c r="AD106" s="209"/>
      <c r="AE106" s="209"/>
      <c r="AF106" s="209"/>
      <c r="AG106" s="209" t="s">
        <v>222</v>
      </c>
      <c r="AH106" s="209">
        <v>0</v>
      </c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</row>
    <row r="107" spans="1:60" outlineLevel="2" x14ac:dyDescent="0.25">
      <c r="A107" s="216"/>
      <c r="B107" s="217"/>
      <c r="C107" s="245"/>
      <c r="D107" s="240"/>
      <c r="E107" s="240"/>
      <c r="F107" s="240"/>
      <c r="G107" s="240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09"/>
      <c r="AA107" s="209"/>
      <c r="AB107" s="209"/>
      <c r="AC107" s="209"/>
      <c r="AD107" s="209"/>
      <c r="AE107" s="209"/>
      <c r="AF107" s="209"/>
      <c r="AG107" s="209" t="s">
        <v>191</v>
      </c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outlineLevel="1" x14ac:dyDescent="0.25">
      <c r="A108" s="230">
        <v>19</v>
      </c>
      <c r="B108" s="231" t="s">
        <v>289</v>
      </c>
      <c r="C108" s="243" t="s">
        <v>290</v>
      </c>
      <c r="D108" s="232" t="s">
        <v>270</v>
      </c>
      <c r="E108" s="233">
        <v>15</v>
      </c>
      <c r="F108" s="234"/>
      <c r="G108" s="235">
        <f>ROUND(E108*F108,2)</f>
        <v>0</v>
      </c>
      <c r="H108" s="234"/>
      <c r="I108" s="235">
        <f>ROUND(E108*H108,2)</f>
        <v>0</v>
      </c>
      <c r="J108" s="234"/>
      <c r="K108" s="235">
        <f>ROUND(E108*J108,2)</f>
        <v>0</v>
      </c>
      <c r="L108" s="235">
        <v>21</v>
      </c>
      <c r="M108" s="235">
        <f>G108*(1+L108/100)</f>
        <v>0</v>
      </c>
      <c r="N108" s="233">
        <v>0</v>
      </c>
      <c r="O108" s="233">
        <f>ROUND(E108*N108,2)</f>
        <v>0</v>
      </c>
      <c r="P108" s="233">
        <v>0</v>
      </c>
      <c r="Q108" s="233">
        <f>ROUND(E108*P108,2)</f>
        <v>0</v>
      </c>
      <c r="R108" s="235"/>
      <c r="S108" s="235" t="s">
        <v>200</v>
      </c>
      <c r="T108" s="236" t="s">
        <v>185</v>
      </c>
      <c r="U108" s="220">
        <v>0</v>
      </c>
      <c r="V108" s="220">
        <f>ROUND(E108*U108,2)</f>
        <v>0</v>
      </c>
      <c r="W108" s="220"/>
      <c r="X108" s="220" t="s">
        <v>217</v>
      </c>
      <c r="Y108" s="220" t="s">
        <v>187</v>
      </c>
      <c r="Z108" s="209"/>
      <c r="AA108" s="209"/>
      <c r="AB108" s="209"/>
      <c r="AC108" s="209"/>
      <c r="AD108" s="209"/>
      <c r="AE108" s="209"/>
      <c r="AF108" s="209"/>
      <c r="AG108" s="209" t="s">
        <v>218</v>
      </c>
      <c r="AH108" s="209"/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</row>
    <row r="109" spans="1:60" outlineLevel="2" x14ac:dyDescent="0.25">
      <c r="A109" s="216"/>
      <c r="B109" s="217"/>
      <c r="C109" s="246"/>
      <c r="D109" s="241"/>
      <c r="E109" s="241"/>
      <c r="F109" s="241"/>
      <c r="G109" s="241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09"/>
      <c r="AA109" s="209"/>
      <c r="AB109" s="209"/>
      <c r="AC109" s="209"/>
      <c r="AD109" s="209"/>
      <c r="AE109" s="209"/>
      <c r="AF109" s="209"/>
      <c r="AG109" s="209" t="s">
        <v>191</v>
      </c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x14ac:dyDescent="0.25">
      <c r="A110" s="223" t="s">
        <v>179</v>
      </c>
      <c r="B110" s="224" t="s">
        <v>99</v>
      </c>
      <c r="C110" s="242" t="s">
        <v>100</v>
      </c>
      <c r="D110" s="225"/>
      <c r="E110" s="226"/>
      <c r="F110" s="227"/>
      <c r="G110" s="227">
        <f>SUMIF(AG111:AG116,"&lt;&gt;NOR",G111:G116)</f>
        <v>0</v>
      </c>
      <c r="H110" s="227"/>
      <c r="I110" s="227">
        <f>SUM(I111:I116)</f>
        <v>0</v>
      </c>
      <c r="J110" s="227"/>
      <c r="K110" s="227">
        <f>SUM(K111:K116)</f>
        <v>0</v>
      </c>
      <c r="L110" s="227"/>
      <c r="M110" s="227">
        <f>SUM(M111:M116)</f>
        <v>0</v>
      </c>
      <c r="N110" s="226"/>
      <c r="O110" s="226">
        <f>SUM(O111:O116)</f>
        <v>0</v>
      </c>
      <c r="P110" s="226"/>
      <c r="Q110" s="226">
        <f>SUM(Q111:Q116)</f>
        <v>0</v>
      </c>
      <c r="R110" s="227"/>
      <c r="S110" s="227"/>
      <c r="T110" s="228"/>
      <c r="U110" s="222"/>
      <c r="V110" s="222">
        <f>SUM(V111:V116)</f>
        <v>4.07</v>
      </c>
      <c r="W110" s="222"/>
      <c r="X110" s="222"/>
      <c r="Y110" s="222"/>
      <c r="AG110" t="s">
        <v>180</v>
      </c>
    </row>
    <row r="111" spans="1:60" ht="20.399999999999999" outlineLevel="1" x14ac:dyDescent="0.25">
      <c r="A111" s="230">
        <v>20</v>
      </c>
      <c r="B111" s="231" t="s">
        <v>291</v>
      </c>
      <c r="C111" s="243" t="s">
        <v>292</v>
      </c>
      <c r="D111" s="232" t="s">
        <v>293</v>
      </c>
      <c r="E111" s="233">
        <v>4.3401699999999996</v>
      </c>
      <c r="F111" s="234"/>
      <c r="G111" s="235">
        <f>ROUND(E111*F111,2)</f>
        <v>0</v>
      </c>
      <c r="H111" s="234"/>
      <c r="I111" s="235">
        <f>ROUND(E111*H111,2)</f>
        <v>0</v>
      </c>
      <c r="J111" s="234"/>
      <c r="K111" s="235">
        <f>ROUND(E111*J111,2)</f>
        <v>0</v>
      </c>
      <c r="L111" s="235">
        <v>21</v>
      </c>
      <c r="M111" s="235">
        <f>G111*(1+L111/100)</f>
        <v>0</v>
      </c>
      <c r="N111" s="233">
        <v>0</v>
      </c>
      <c r="O111" s="233">
        <f>ROUND(E111*N111,2)</f>
        <v>0</v>
      </c>
      <c r="P111" s="233">
        <v>0</v>
      </c>
      <c r="Q111" s="233">
        <f>ROUND(E111*P111,2)</f>
        <v>0</v>
      </c>
      <c r="R111" s="235" t="s">
        <v>216</v>
      </c>
      <c r="S111" s="235" t="s">
        <v>184</v>
      </c>
      <c r="T111" s="236" t="s">
        <v>184</v>
      </c>
      <c r="U111" s="220">
        <v>0.9385</v>
      </c>
      <c r="V111" s="220">
        <f>ROUND(E111*U111,2)</f>
        <v>4.07</v>
      </c>
      <c r="W111" s="220"/>
      <c r="X111" s="220" t="s">
        <v>294</v>
      </c>
      <c r="Y111" s="220" t="s">
        <v>187</v>
      </c>
      <c r="Z111" s="209"/>
      <c r="AA111" s="209"/>
      <c r="AB111" s="209"/>
      <c r="AC111" s="209"/>
      <c r="AD111" s="209"/>
      <c r="AE111" s="209"/>
      <c r="AF111" s="209"/>
      <c r="AG111" s="209" t="s">
        <v>295</v>
      </c>
      <c r="AH111" s="209"/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outlineLevel="2" x14ac:dyDescent="0.25">
      <c r="A112" s="216"/>
      <c r="B112" s="217"/>
      <c r="C112" s="255" t="s">
        <v>296</v>
      </c>
      <c r="D112" s="252"/>
      <c r="E112" s="252"/>
      <c r="F112" s="252"/>
      <c r="G112" s="252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09"/>
      <c r="AA112" s="209"/>
      <c r="AB112" s="209"/>
      <c r="AC112" s="209"/>
      <c r="AD112" s="209"/>
      <c r="AE112" s="209"/>
      <c r="AF112" s="209"/>
      <c r="AG112" s="209" t="s">
        <v>220</v>
      </c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60" outlineLevel="2" x14ac:dyDescent="0.25">
      <c r="A113" s="216"/>
      <c r="B113" s="217"/>
      <c r="C113" s="256" t="s">
        <v>297</v>
      </c>
      <c r="D113" s="250"/>
      <c r="E113" s="251"/>
      <c r="F113" s="220"/>
      <c r="G113" s="220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09"/>
      <c r="AA113" s="209"/>
      <c r="AB113" s="209"/>
      <c r="AC113" s="209"/>
      <c r="AD113" s="209"/>
      <c r="AE113" s="209"/>
      <c r="AF113" s="209"/>
      <c r="AG113" s="209" t="s">
        <v>222</v>
      </c>
      <c r="AH113" s="209">
        <v>0</v>
      </c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BF113" s="209"/>
      <c r="BG113" s="209"/>
      <c r="BH113" s="209"/>
    </row>
    <row r="114" spans="1:60" outlineLevel="3" x14ac:dyDescent="0.25">
      <c r="A114" s="216"/>
      <c r="B114" s="217"/>
      <c r="C114" s="256" t="s">
        <v>298</v>
      </c>
      <c r="D114" s="250"/>
      <c r="E114" s="251"/>
      <c r="F114" s="220"/>
      <c r="G114" s="220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09"/>
      <c r="AA114" s="209"/>
      <c r="AB114" s="209"/>
      <c r="AC114" s="209"/>
      <c r="AD114" s="209"/>
      <c r="AE114" s="209"/>
      <c r="AF114" s="209"/>
      <c r="AG114" s="209" t="s">
        <v>222</v>
      </c>
      <c r="AH114" s="209">
        <v>0</v>
      </c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</row>
    <row r="115" spans="1:60" outlineLevel="3" x14ac:dyDescent="0.25">
      <c r="A115" s="216"/>
      <c r="B115" s="217"/>
      <c r="C115" s="256" t="s">
        <v>299</v>
      </c>
      <c r="D115" s="250"/>
      <c r="E115" s="251">
        <v>4.3401699999999996</v>
      </c>
      <c r="F115" s="220"/>
      <c r="G115" s="220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09"/>
      <c r="AA115" s="209"/>
      <c r="AB115" s="209"/>
      <c r="AC115" s="209"/>
      <c r="AD115" s="209"/>
      <c r="AE115" s="209"/>
      <c r="AF115" s="209"/>
      <c r="AG115" s="209" t="s">
        <v>222</v>
      </c>
      <c r="AH115" s="209">
        <v>0</v>
      </c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09"/>
      <c r="BF115" s="209"/>
      <c r="BG115" s="209"/>
      <c r="BH115" s="209"/>
    </row>
    <row r="116" spans="1:60" outlineLevel="2" x14ac:dyDescent="0.25">
      <c r="A116" s="216"/>
      <c r="B116" s="217"/>
      <c r="C116" s="245"/>
      <c r="D116" s="240"/>
      <c r="E116" s="240"/>
      <c r="F116" s="240"/>
      <c r="G116" s="240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09"/>
      <c r="AA116" s="209"/>
      <c r="AB116" s="209"/>
      <c r="AC116" s="209"/>
      <c r="AD116" s="209"/>
      <c r="AE116" s="209"/>
      <c r="AF116" s="209"/>
      <c r="AG116" s="209" t="s">
        <v>191</v>
      </c>
      <c r="AH116" s="209"/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</row>
    <row r="117" spans="1:60" x14ac:dyDescent="0.25">
      <c r="A117" s="223" t="s">
        <v>179</v>
      </c>
      <c r="B117" s="224" t="s">
        <v>127</v>
      </c>
      <c r="C117" s="242" t="s">
        <v>128</v>
      </c>
      <c r="D117" s="225"/>
      <c r="E117" s="226"/>
      <c r="F117" s="227"/>
      <c r="G117" s="227">
        <f>SUMIF(AG118:AG141,"&lt;&gt;NOR",G118:G141)</f>
        <v>0</v>
      </c>
      <c r="H117" s="227"/>
      <c r="I117" s="227">
        <f>SUM(I118:I141)</f>
        <v>0</v>
      </c>
      <c r="J117" s="227"/>
      <c r="K117" s="227">
        <f>SUM(K118:K141)</f>
        <v>0</v>
      </c>
      <c r="L117" s="227"/>
      <c r="M117" s="227">
        <f>SUM(M118:M141)</f>
        <v>0</v>
      </c>
      <c r="N117" s="226"/>
      <c r="O117" s="226">
        <f>SUM(O118:O141)</f>
        <v>0.22</v>
      </c>
      <c r="P117" s="226"/>
      <c r="Q117" s="226">
        <f>SUM(Q118:Q141)</f>
        <v>0</v>
      </c>
      <c r="R117" s="227"/>
      <c r="S117" s="227"/>
      <c r="T117" s="228"/>
      <c r="U117" s="222"/>
      <c r="V117" s="222">
        <f>SUM(V118:V141)</f>
        <v>9.18</v>
      </c>
      <c r="W117" s="222"/>
      <c r="X117" s="222"/>
      <c r="Y117" s="222"/>
      <c r="AG117" t="s">
        <v>180</v>
      </c>
    </row>
    <row r="118" spans="1:60" outlineLevel="1" x14ac:dyDescent="0.25">
      <c r="A118" s="230">
        <v>21</v>
      </c>
      <c r="B118" s="231" t="s">
        <v>300</v>
      </c>
      <c r="C118" s="243" t="s">
        <v>301</v>
      </c>
      <c r="D118" s="232" t="s">
        <v>227</v>
      </c>
      <c r="E118" s="233">
        <v>9</v>
      </c>
      <c r="F118" s="234"/>
      <c r="G118" s="235">
        <f>ROUND(E118*F118,2)</f>
        <v>0</v>
      </c>
      <c r="H118" s="234"/>
      <c r="I118" s="235">
        <f>ROUND(E118*H118,2)</f>
        <v>0</v>
      </c>
      <c r="J118" s="234"/>
      <c r="K118" s="235">
        <f>ROUND(E118*J118,2)</f>
        <v>0</v>
      </c>
      <c r="L118" s="235">
        <v>21</v>
      </c>
      <c r="M118" s="235">
        <f>G118*(1+L118/100)</f>
        <v>0</v>
      </c>
      <c r="N118" s="233">
        <v>1.1E-4</v>
      </c>
      <c r="O118" s="233">
        <f>ROUND(E118*N118,2)</f>
        <v>0</v>
      </c>
      <c r="P118" s="233">
        <v>0</v>
      </c>
      <c r="Q118" s="233">
        <f>ROUND(E118*P118,2)</f>
        <v>0</v>
      </c>
      <c r="R118" s="235" t="s">
        <v>302</v>
      </c>
      <c r="S118" s="235" t="s">
        <v>184</v>
      </c>
      <c r="T118" s="236" t="s">
        <v>184</v>
      </c>
      <c r="U118" s="220">
        <v>0.05</v>
      </c>
      <c r="V118" s="220">
        <f>ROUND(E118*U118,2)</f>
        <v>0.45</v>
      </c>
      <c r="W118" s="220"/>
      <c r="X118" s="220" t="s">
        <v>217</v>
      </c>
      <c r="Y118" s="220" t="s">
        <v>187</v>
      </c>
      <c r="Z118" s="209"/>
      <c r="AA118" s="209"/>
      <c r="AB118" s="209"/>
      <c r="AC118" s="209"/>
      <c r="AD118" s="209"/>
      <c r="AE118" s="209"/>
      <c r="AF118" s="209"/>
      <c r="AG118" s="209" t="s">
        <v>218</v>
      </c>
      <c r="AH118" s="209"/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</row>
    <row r="119" spans="1:60" outlineLevel="2" x14ac:dyDescent="0.25">
      <c r="A119" s="216"/>
      <c r="B119" s="217"/>
      <c r="C119" s="256" t="s">
        <v>221</v>
      </c>
      <c r="D119" s="250"/>
      <c r="E119" s="251"/>
      <c r="F119" s="220"/>
      <c r="G119" s="220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09"/>
      <c r="AA119" s="209"/>
      <c r="AB119" s="209"/>
      <c r="AC119" s="209"/>
      <c r="AD119" s="209"/>
      <c r="AE119" s="209"/>
      <c r="AF119" s="209"/>
      <c r="AG119" s="209" t="s">
        <v>222</v>
      </c>
      <c r="AH119" s="209">
        <v>0</v>
      </c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</row>
    <row r="120" spans="1:60" outlineLevel="3" x14ac:dyDescent="0.25">
      <c r="A120" s="216"/>
      <c r="B120" s="217"/>
      <c r="C120" s="256" t="s">
        <v>243</v>
      </c>
      <c r="D120" s="250"/>
      <c r="E120" s="251"/>
      <c r="F120" s="220"/>
      <c r="G120" s="220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09"/>
      <c r="AA120" s="209"/>
      <c r="AB120" s="209"/>
      <c r="AC120" s="209"/>
      <c r="AD120" s="209"/>
      <c r="AE120" s="209"/>
      <c r="AF120" s="209"/>
      <c r="AG120" s="209" t="s">
        <v>222</v>
      </c>
      <c r="AH120" s="209">
        <v>0</v>
      </c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</row>
    <row r="121" spans="1:60" outlineLevel="3" x14ac:dyDescent="0.25">
      <c r="A121" s="216"/>
      <c r="B121" s="217"/>
      <c r="C121" s="256" t="s">
        <v>244</v>
      </c>
      <c r="D121" s="250"/>
      <c r="E121" s="251">
        <v>6</v>
      </c>
      <c r="F121" s="220"/>
      <c r="G121" s="220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09"/>
      <c r="AA121" s="209"/>
      <c r="AB121" s="209"/>
      <c r="AC121" s="209"/>
      <c r="AD121" s="209"/>
      <c r="AE121" s="209"/>
      <c r="AF121" s="209"/>
      <c r="AG121" s="209" t="s">
        <v>222</v>
      </c>
      <c r="AH121" s="209">
        <v>0</v>
      </c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209"/>
      <c r="AT121" s="209"/>
      <c r="AU121" s="209"/>
      <c r="AV121" s="209"/>
      <c r="AW121" s="209"/>
      <c r="AX121" s="209"/>
      <c r="AY121" s="209"/>
      <c r="AZ121" s="209"/>
      <c r="BA121" s="209"/>
      <c r="BB121" s="209"/>
      <c r="BC121" s="209"/>
      <c r="BD121" s="209"/>
      <c r="BE121" s="209"/>
      <c r="BF121" s="209"/>
      <c r="BG121" s="209"/>
      <c r="BH121" s="209"/>
    </row>
    <row r="122" spans="1:60" outlineLevel="3" x14ac:dyDescent="0.25">
      <c r="A122" s="216"/>
      <c r="B122" s="217"/>
      <c r="C122" s="256" t="s">
        <v>245</v>
      </c>
      <c r="D122" s="250"/>
      <c r="E122" s="251"/>
      <c r="F122" s="220"/>
      <c r="G122" s="220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09"/>
      <c r="AA122" s="209"/>
      <c r="AB122" s="209"/>
      <c r="AC122" s="209"/>
      <c r="AD122" s="209"/>
      <c r="AE122" s="209"/>
      <c r="AF122" s="209"/>
      <c r="AG122" s="209" t="s">
        <v>222</v>
      </c>
      <c r="AH122" s="209">
        <v>0</v>
      </c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</row>
    <row r="123" spans="1:60" outlineLevel="3" x14ac:dyDescent="0.25">
      <c r="A123" s="216"/>
      <c r="B123" s="217"/>
      <c r="C123" s="256" t="s">
        <v>246</v>
      </c>
      <c r="D123" s="250"/>
      <c r="E123" s="251">
        <v>3</v>
      </c>
      <c r="F123" s="220"/>
      <c r="G123" s="220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09"/>
      <c r="AA123" s="209"/>
      <c r="AB123" s="209"/>
      <c r="AC123" s="209"/>
      <c r="AD123" s="209"/>
      <c r="AE123" s="209"/>
      <c r="AF123" s="209"/>
      <c r="AG123" s="209" t="s">
        <v>222</v>
      </c>
      <c r="AH123" s="209">
        <v>0</v>
      </c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</row>
    <row r="124" spans="1:60" outlineLevel="2" x14ac:dyDescent="0.25">
      <c r="A124" s="216"/>
      <c r="B124" s="217"/>
      <c r="C124" s="245"/>
      <c r="D124" s="240"/>
      <c r="E124" s="240"/>
      <c r="F124" s="240"/>
      <c r="G124" s="240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09"/>
      <c r="AA124" s="209"/>
      <c r="AB124" s="209"/>
      <c r="AC124" s="209"/>
      <c r="AD124" s="209"/>
      <c r="AE124" s="209"/>
      <c r="AF124" s="209"/>
      <c r="AG124" s="209" t="s">
        <v>191</v>
      </c>
      <c r="AH124" s="209"/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</row>
    <row r="125" spans="1:60" ht="20.399999999999999" outlineLevel="1" x14ac:dyDescent="0.25">
      <c r="A125" s="230">
        <v>22</v>
      </c>
      <c r="B125" s="231" t="s">
        <v>303</v>
      </c>
      <c r="C125" s="243" t="s">
        <v>304</v>
      </c>
      <c r="D125" s="232" t="s">
        <v>227</v>
      </c>
      <c r="E125" s="233">
        <v>9</v>
      </c>
      <c r="F125" s="234"/>
      <c r="G125" s="235">
        <f>ROUND(E125*F125,2)</f>
        <v>0</v>
      </c>
      <c r="H125" s="234"/>
      <c r="I125" s="235">
        <f>ROUND(E125*H125,2)</f>
        <v>0</v>
      </c>
      <c r="J125" s="234"/>
      <c r="K125" s="235">
        <f>ROUND(E125*J125,2)</f>
        <v>0</v>
      </c>
      <c r="L125" s="235">
        <v>21</v>
      </c>
      <c r="M125" s="235">
        <f>G125*(1+L125/100)</f>
        <v>0</v>
      </c>
      <c r="N125" s="233">
        <v>2.7299999999999998E-3</v>
      </c>
      <c r="O125" s="233">
        <f>ROUND(E125*N125,2)</f>
        <v>0.02</v>
      </c>
      <c r="P125" s="233">
        <v>0</v>
      </c>
      <c r="Q125" s="233">
        <f>ROUND(E125*P125,2)</f>
        <v>0</v>
      </c>
      <c r="R125" s="235"/>
      <c r="S125" s="235" t="s">
        <v>200</v>
      </c>
      <c r="T125" s="236" t="s">
        <v>185</v>
      </c>
      <c r="U125" s="220">
        <v>0.97</v>
      </c>
      <c r="V125" s="220">
        <f>ROUND(E125*U125,2)</f>
        <v>8.73</v>
      </c>
      <c r="W125" s="220"/>
      <c r="X125" s="220" t="s">
        <v>217</v>
      </c>
      <c r="Y125" s="220" t="s">
        <v>187</v>
      </c>
      <c r="Z125" s="209"/>
      <c r="AA125" s="209"/>
      <c r="AB125" s="209"/>
      <c r="AC125" s="209"/>
      <c r="AD125" s="209"/>
      <c r="AE125" s="209"/>
      <c r="AF125" s="209"/>
      <c r="AG125" s="209" t="s">
        <v>218</v>
      </c>
      <c r="AH125" s="209"/>
      <c r="AI125" s="209"/>
      <c r="AJ125" s="209"/>
      <c r="AK125" s="209"/>
      <c r="AL125" s="209"/>
      <c r="AM125" s="209"/>
      <c r="AN125" s="209"/>
      <c r="AO125" s="209"/>
      <c r="AP125" s="209"/>
      <c r="AQ125" s="209"/>
      <c r="AR125" s="209"/>
      <c r="AS125" s="209"/>
      <c r="AT125" s="209"/>
      <c r="AU125" s="209"/>
      <c r="AV125" s="209"/>
      <c r="AW125" s="209"/>
      <c r="AX125" s="209"/>
      <c r="AY125" s="209"/>
      <c r="AZ125" s="209"/>
      <c r="BA125" s="209"/>
      <c r="BB125" s="209"/>
      <c r="BC125" s="209"/>
      <c r="BD125" s="209"/>
      <c r="BE125" s="209"/>
      <c r="BF125" s="209"/>
      <c r="BG125" s="209"/>
      <c r="BH125" s="209"/>
    </row>
    <row r="126" spans="1:60" outlineLevel="2" x14ac:dyDescent="0.25">
      <c r="A126" s="216"/>
      <c r="B126" s="217"/>
      <c r="C126" s="256" t="s">
        <v>221</v>
      </c>
      <c r="D126" s="250"/>
      <c r="E126" s="251"/>
      <c r="F126" s="220"/>
      <c r="G126" s="220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09"/>
      <c r="AA126" s="209"/>
      <c r="AB126" s="209"/>
      <c r="AC126" s="209"/>
      <c r="AD126" s="209"/>
      <c r="AE126" s="209"/>
      <c r="AF126" s="209"/>
      <c r="AG126" s="209" t="s">
        <v>222</v>
      </c>
      <c r="AH126" s="209">
        <v>0</v>
      </c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</row>
    <row r="127" spans="1:60" outlineLevel="3" x14ac:dyDescent="0.25">
      <c r="A127" s="216"/>
      <c r="B127" s="217"/>
      <c r="C127" s="256" t="s">
        <v>243</v>
      </c>
      <c r="D127" s="250"/>
      <c r="E127" s="251"/>
      <c r="F127" s="220"/>
      <c r="G127" s="220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09"/>
      <c r="AA127" s="209"/>
      <c r="AB127" s="209"/>
      <c r="AC127" s="209"/>
      <c r="AD127" s="209"/>
      <c r="AE127" s="209"/>
      <c r="AF127" s="209"/>
      <c r="AG127" s="209" t="s">
        <v>222</v>
      </c>
      <c r="AH127" s="209">
        <v>0</v>
      </c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09"/>
      <c r="BB127" s="209"/>
      <c r="BC127" s="209"/>
      <c r="BD127" s="209"/>
      <c r="BE127" s="209"/>
      <c r="BF127" s="209"/>
      <c r="BG127" s="209"/>
      <c r="BH127" s="209"/>
    </row>
    <row r="128" spans="1:60" outlineLevel="3" x14ac:dyDescent="0.25">
      <c r="A128" s="216"/>
      <c r="B128" s="217"/>
      <c r="C128" s="256" t="s">
        <v>244</v>
      </c>
      <c r="D128" s="250"/>
      <c r="E128" s="251">
        <v>6</v>
      </c>
      <c r="F128" s="220"/>
      <c r="G128" s="220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09"/>
      <c r="AA128" s="209"/>
      <c r="AB128" s="209"/>
      <c r="AC128" s="209"/>
      <c r="AD128" s="209"/>
      <c r="AE128" s="209"/>
      <c r="AF128" s="209"/>
      <c r="AG128" s="209" t="s">
        <v>222</v>
      </c>
      <c r="AH128" s="209">
        <v>0</v>
      </c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09"/>
      <c r="BB128" s="209"/>
      <c r="BC128" s="209"/>
      <c r="BD128" s="209"/>
      <c r="BE128" s="209"/>
      <c r="BF128" s="209"/>
      <c r="BG128" s="209"/>
      <c r="BH128" s="209"/>
    </row>
    <row r="129" spans="1:60" outlineLevel="3" x14ac:dyDescent="0.25">
      <c r="A129" s="216"/>
      <c r="B129" s="217"/>
      <c r="C129" s="256" t="s">
        <v>245</v>
      </c>
      <c r="D129" s="250"/>
      <c r="E129" s="251"/>
      <c r="F129" s="220"/>
      <c r="G129" s="220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09"/>
      <c r="AA129" s="209"/>
      <c r="AB129" s="209"/>
      <c r="AC129" s="209"/>
      <c r="AD129" s="209"/>
      <c r="AE129" s="209"/>
      <c r="AF129" s="209"/>
      <c r="AG129" s="209" t="s">
        <v>222</v>
      </c>
      <c r="AH129" s="209">
        <v>0</v>
      </c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</row>
    <row r="130" spans="1:60" outlineLevel="3" x14ac:dyDescent="0.25">
      <c r="A130" s="216"/>
      <c r="B130" s="217"/>
      <c r="C130" s="256" t="s">
        <v>246</v>
      </c>
      <c r="D130" s="250"/>
      <c r="E130" s="251">
        <v>3</v>
      </c>
      <c r="F130" s="220"/>
      <c r="G130" s="220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09"/>
      <c r="AA130" s="209"/>
      <c r="AB130" s="209"/>
      <c r="AC130" s="209"/>
      <c r="AD130" s="209"/>
      <c r="AE130" s="209"/>
      <c r="AF130" s="209"/>
      <c r="AG130" s="209" t="s">
        <v>222</v>
      </c>
      <c r="AH130" s="209">
        <v>0</v>
      </c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</row>
    <row r="131" spans="1:60" outlineLevel="2" x14ac:dyDescent="0.25">
      <c r="A131" s="216"/>
      <c r="B131" s="217"/>
      <c r="C131" s="245"/>
      <c r="D131" s="240"/>
      <c r="E131" s="240"/>
      <c r="F131" s="240"/>
      <c r="G131" s="240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09"/>
      <c r="AA131" s="209"/>
      <c r="AB131" s="209"/>
      <c r="AC131" s="209"/>
      <c r="AD131" s="209"/>
      <c r="AE131" s="209"/>
      <c r="AF131" s="209"/>
      <c r="AG131" s="209" t="s">
        <v>191</v>
      </c>
      <c r="AH131" s="209"/>
      <c r="AI131" s="209"/>
      <c r="AJ131" s="209"/>
      <c r="AK131" s="209"/>
      <c r="AL131" s="209"/>
      <c r="AM131" s="209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</row>
    <row r="132" spans="1:60" outlineLevel="1" x14ac:dyDescent="0.25">
      <c r="A132" s="230">
        <v>23</v>
      </c>
      <c r="B132" s="231" t="s">
        <v>305</v>
      </c>
      <c r="C132" s="243" t="s">
        <v>306</v>
      </c>
      <c r="D132" s="232" t="s">
        <v>227</v>
      </c>
      <c r="E132" s="233">
        <v>10.35</v>
      </c>
      <c r="F132" s="234"/>
      <c r="G132" s="235">
        <f>ROUND(E132*F132,2)</f>
        <v>0</v>
      </c>
      <c r="H132" s="234"/>
      <c r="I132" s="235">
        <f>ROUND(E132*H132,2)</f>
        <v>0</v>
      </c>
      <c r="J132" s="234"/>
      <c r="K132" s="235">
        <f>ROUND(E132*J132,2)</f>
        <v>0</v>
      </c>
      <c r="L132" s="235">
        <v>21</v>
      </c>
      <c r="M132" s="235">
        <f>G132*(1+L132/100)</f>
        <v>0</v>
      </c>
      <c r="N132" s="233">
        <v>1.9199999999999998E-2</v>
      </c>
      <c r="O132" s="233">
        <f>ROUND(E132*N132,2)</f>
        <v>0.2</v>
      </c>
      <c r="P132" s="233">
        <v>0</v>
      </c>
      <c r="Q132" s="233">
        <f>ROUND(E132*P132,2)</f>
        <v>0</v>
      </c>
      <c r="R132" s="235"/>
      <c r="S132" s="235" t="s">
        <v>200</v>
      </c>
      <c r="T132" s="236" t="s">
        <v>185</v>
      </c>
      <c r="U132" s="220">
        <v>0</v>
      </c>
      <c r="V132" s="220">
        <f>ROUND(E132*U132,2)</f>
        <v>0</v>
      </c>
      <c r="W132" s="220"/>
      <c r="X132" s="220" t="s">
        <v>307</v>
      </c>
      <c r="Y132" s="220" t="s">
        <v>187</v>
      </c>
      <c r="Z132" s="209"/>
      <c r="AA132" s="209"/>
      <c r="AB132" s="209"/>
      <c r="AC132" s="209"/>
      <c r="AD132" s="209"/>
      <c r="AE132" s="209"/>
      <c r="AF132" s="209"/>
      <c r="AG132" s="209" t="s">
        <v>308</v>
      </c>
      <c r="AH132" s="209"/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</row>
    <row r="133" spans="1:60" outlineLevel="2" x14ac:dyDescent="0.25">
      <c r="A133" s="216"/>
      <c r="B133" s="217"/>
      <c r="C133" s="256" t="s">
        <v>221</v>
      </c>
      <c r="D133" s="250"/>
      <c r="E133" s="251"/>
      <c r="F133" s="220"/>
      <c r="G133" s="220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09"/>
      <c r="AA133" s="209"/>
      <c r="AB133" s="209"/>
      <c r="AC133" s="209"/>
      <c r="AD133" s="209"/>
      <c r="AE133" s="209"/>
      <c r="AF133" s="209"/>
      <c r="AG133" s="209" t="s">
        <v>222</v>
      </c>
      <c r="AH133" s="209">
        <v>0</v>
      </c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</row>
    <row r="134" spans="1:60" outlineLevel="3" x14ac:dyDescent="0.25">
      <c r="A134" s="216"/>
      <c r="B134" s="217"/>
      <c r="C134" s="256" t="s">
        <v>243</v>
      </c>
      <c r="D134" s="250"/>
      <c r="E134" s="251"/>
      <c r="F134" s="220"/>
      <c r="G134" s="220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09"/>
      <c r="AA134" s="209"/>
      <c r="AB134" s="209"/>
      <c r="AC134" s="209"/>
      <c r="AD134" s="209"/>
      <c r="AE134" s="209"/>
      <c r="AF134" s="209"/>
      <c r="AG134" s="209" t="s">
        <v>222</v>
      </c>
      <c r="AH134" s="209">
        <v>0</v>
      </c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</row>
    <row r="135" spans="1:60" outlineLevel="3" x14ac:dyDescent="0.25">
      <c r="A135" s="216"/>
      <c r="B135" s="217"/>
      <c r="C135" s="256" t="s">
        <v>309</v>
      </c>
      <c r="D135" s="250"/>
      <c r="E135" s="251">
        <v>6.9</v>
      </c>
      <c r="F135" s="220"/>
      <c r="G135" s="220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09"/>
      <c r="AA135" s="209"/>
      <c r="AB135" s="209"/>
      <c r="AC135" s="209"/>
      <c r="AD135" s="209"/>
      <c r="AE135" s="209"/>
      <c r="AF135" s="209"/>
      <c r="AG135" s="209" t="s">
        <v>222</v>
      </c>
      <c r="AH135" s="209">
        <v>0</v>
      </c>
      <c r="AI135" s="209"/>
      <c r="AJ135" s="209"/>
      <c r="AK135" s="209"/>
      <c r="AL135" s="209"/>
      <c r="AM135" s="209"/>
      <c r="AN135" s="209"/>
      <c r="AO135" s="209"/>
      <c r="AP135" s="209"/>
      <c r="AQ135" s="209"/>
      <c r="AR135" s="209"/>
      <c r="AS135" s="209"/>
      <c r="AT135" s="209"/>
      <c r="AU135" s="209"/>
      <c r="AV135" s="209"/>
      <c r="AW135" s="209"/>
      <c r="AX135" s="209"/>
      <c r="AY135" s="209"/>
      <c r="AZ135" s="209"/>
      <c r="BA135" s="209"/>
      <c r="BB135" s="209"/>
      <c r="BC135" s="209"/>
      <c r="BD135" s="209"/>
      <c r="BE135" s="209"/>
      <c r="BF135" s="209"/>
      <c r="BG135" s="209"/>
      <c r="BH135" s="209"/>
    </row>
    <row r="136" spans="1:60" outlineLevel="3" x14ac:dyDescent="0.25">
      <c r="A136" s="216"/>
      <c r="B136" s="217"/>
      <c r="C136" s="256" t="s">
        <v>245</v>
      </c>
      <c r="D136" s="250"/>
      <c r="E136" s="251"/>
      <c r="F136" s="220"/>
      <c r="G136" s="220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09"/>
      <c r="AA136" s="209"/>
      <c r="AB136" s="209"/>
      <c r="AC136" s="209"/>
      <c r="AD136" s="209"/>
      <c r="AE136" s="209"/>
      <c r="AF136" s="209"/>
      <c r="AG136" s="209" t="s">
        <v>222</v>
      </c>
      <c r="AH136" s="209">
        <v>0</v>
      </c>
      <c r="AI136" s="209"/>
      <c r="AJ136" s="209"/>
      <c r="AK136" s="209"/>
      <c r="AL136" s="209"/>
      <c r="AM136" s="209"/>
      <c r="AN136" s="209"/>
      <c r="AO136" s="209"/>
      <c r="AP136" s="209"/>
      <c r="AQ136" s="209"/>
      <c r="AR136" s="209"/>
      <c r="AS136" s="209"/>
      <c r="AT136" s="209"/>
      <c r="AU136" s="209"/>
      <c r="AV136" s="209"/>
      <c r="AW136" s="209"/>
      <c r="AX136" s="209"/>
      <c r="AY136" s="209"/>
      <c r="AZ136" s="209"/>
      <c r="BA136" s="209"/>
      <c r="BB136" s="209"/>
      <c r="BC136" s="209"/>
      <c r="BD136" s="209"/>
      <c r="BE136" s="209"/>
      <c r="BF136" s="209"/>
      <c r="BG136" s="209"/>
      <c r="BH136" s="209"/>
    </row>
    <row r="137" spans="1:60" outlineLevel="3" x14ac:dyDescent="0.25">
      <c r="A137" s="216"/>
      <c r="B137" s="217"/>
      <c r="C137" s="256" t="s">
        <v>310</v>
      </c>
      <c r="D137" s="250"/>
      <c r="E137" s="251">
        <v>3.45</v>
      </c>
      <c r="F137" s="220"/>
      <c r="G137" s="220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09"/>
      <c r="AA137" s="209"/>
      <c r="AB137" s="209"/>
      <c r="AC137" s="209"/>
      <c r="AD137" s="209"/>
      <c r="AE137" s="209"/>
      <c r="AF137" s="209"/>
      <c r="AG137" s="209" t="s">
        <v>222</v>
      </c>
      <c r="AH137" s="209">
        <v>0</v>
      </c>
      <c r="AI137" s="209"/>
      <c r="AJ137" s="209"/>
      <c r="AK137" s="209"/>
      <c r="AL137" s="209"/>
      <c r="AM137" s="209"/>
      <c r="AN137" s="209"/>
      <c r="AO137" s="209"/>
      <c r="AP137" s="209"/>
      <c r="AQ137" s="209"/>
      <c r="AR137" s="209"/>
      <c r="AS137" s="209"/>
      <c r="AT137" s="209"/>
      <c r="AU137" s="209"/>
      <c r="AV137" s="209"/>
      <c r="AW137" s="209"/>
      <c r="AX137" s="209"/>
      <c r="AY137" s="209"/>
      <c r="AZ137" s="209"/>
      <c r="BA137" s="209"/>
      <c r="BB137" s="209"/>
      <c r="BC137" s="209"/>
      <c r="BD137" s="209"/>
      <c r="BE137" s="209"/>
      <c r="BF137" s="209"/>
      <c r="BG137" s="209"/>
      <c r="BH137" s="209"/>
    </row>
    <row r="138" spans="1:60" outlineLevel="2" x14ac:dyDescent="0.25">
      <c r="A138" s="216"/>
      <c r="B138" s="217"/>
      <c r="C138" s="245"/>
      <c r="D138" s="240"/>
      <c r="E138" s="240"/>
      <c r="F138" s="240"/>
      <c r="G138" s="240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09"/>
      <c r="AA138" s="209"/>
      <c r="AB138" s="209"/>
      <c r="AC138" s="209"/>
      <c r="AD138" s="209"/>
      <c r="AE138" s="209"/>
      <c r="AF138" s="209"/>
      <c r="AG138" s="209" t="s">
        <v>191</v>
      </c>
      <c r="AH138" s="209"/>
      <c r="AI138" s="209"/>
      <c r="AJ138" s="209"/>
      <c r="AK138" s="209"/>
      <c r="AL138" s="209"/>
      <c r="AM138" s="209"/>
      <c r="AN138" s="209"/>
      <c r="AO138" s="209"/>
      <c r="AP138" s="209"/>
      <c r="AQ138" s="209"/>
      <c r="AR138" s="209"/>
      <c r="AS138" s="209"/>
      <c r="AT138" s="209"/>
      <c r="AU138" s="209"/>
      <c r="AV138" s="209"/>
      <c r="AW138" s="209"/>
      <c r="AX138" s="209"/>
      <c r="AY138" s="209"/>
      <c r="AZ138" s="209"/>
      <c r="BA138" s="209"/>
      <c r="BB138" s="209"/>
      <c r="BC138" s="209"/>
      <c r="BD138" s="209"/>
      <c r="BE138" s="209"/>
      <c r="BF138" s="209"/>
      <c r="BG138" s="209"/>
      <c r="BH138" s="209"/>
    </row>
    <row r="139" spans="1:60" outlineLevel="1" x14ac:dyDescent="0.25">
      <c r="A139" s="216">
        <v>24</v>
      </c>
      <c r="B139" s="217" t="s">
        <v>311</v>
      </c>
      <c r="C139" s="258" t="s">
        <v>312</v>
      </c>
      <c r="D139" s="218" t="s">
        <v>0</v>
      </c>
      <c r="E139" s="239"/>
      <c r="F139" s="221"/>
      <c r="G139" s="220">
        <f>ROUND(E139*F139,2)</f>
        <v>0</v>
      </c>
      <c r="H139" s="221"/>
      <c r="I139" s="220">
        <f>ROUND(E139*H139,2)</f>
        <v>0</v>
      </c>
      <c r="J139" s="221"/>
      <c r="K139" s="220">
        <f>ROUND(E139*J139,2)</f>
        <v>0</v>
      </c>
      <c r="L139" s="220">
        <v>21</v>
      </c>
      <c r="M139" s="220">
        <f>G139*(1+L139/100)</f>
        <v>0</v>
      </c>
      <c r="N139" s="219">
        <v>0</v>
      </c>
      <c r="O139" s="219">
        <f>ROUND(E139*N139,2)</f>
        <v>0</v>
      </c>
      <c r="P139" s="219">
        <v>0</v>
      </c>
      <c r="Q139" s="219">
        <f>ROUND(E139*P139,2)</f>
        <v>0</v>
      </c>
      <c r="R139" s="220" t="s">
        <v>302</v>
      </c>
      <c r="S139" s="220" t="s">
        <v>184</v>
      </c>
      <c r="T139" s="220" t="s">
        <v>184</v>
      </c>
      <c r="U139" s="220">
        <v>0</v>
      </c>
      <c r="V139" s="220">
        <f>ROUND(E139*U139,2)</f>
        <v>0</v>
      </c>
      <c r="W139" s="220"/>
      <c r="X139" s="220" t="s">
        <v>294</v>
      </c>
      <c r="Y139" s="220" t="s">
        <v>187</v>
      </c>
      <c r="Z139" s="209"/>
      <c r="AA139" s="209"/>
      <c r="AB139" s="209"/>
      <c r="AC139" s="209"/>
      <c r="AD139" s="209"/>
      <c r="AE139" s="209"/>
      <c r="AF139" s="209"/>
      <c r="AG139" s="209" t="s">
        <v>295</v>
      </c>
      <c r="AH139" s="209"/>
      <c r="AI139" s="209"/>
      <c r="AJ139" s="209"/>
      <c r="AK139" s="209"/>
      <c r="AL139" s="209"/>
      <c r="AM139" s="209"/>
      <c r="AN139" s="209"/>
      <c r="AO139" s="209"/>
      <c r="AP139" s="209"/>
      <c r="AQ139" s="209"/>
      <c r="AR139" s="209"/>
      <c r="AS139" s="209"/>
      <c r="AT139" s="209"/>
      <c r="AU139" s="209"/>
      <c r="AV139" s="209"/>
      <c r="AW139" s="209"/>
      <c r="AX139" s="209"/>
      <c r="AY139" s="209"/>
      <c r="AZ139" s="209"/>
      <c r="BA139" s="209"/>
      <c r="BB139" s="209"/>
      <c r="BC139" s="209"/>
      <c r="BD139" s="209"/>
      <c r="BE139" s="209"/>
      <c r="BF139" s="209"/>
      <c r="BG139" s="209"/>
      <c r="BH139" s="209"/>
    </row>
    <row r="140" spans="1:60" outlineLevel="2" x14ac:dyDescent="0.25">
      <c r="A140" s="216"/>
      <c r="B140" s="217"/>
      <c r="C140" s="259" t="s">
        <v>313</v>
      </c>
      <c r="D140" s="254"/>
      <c r="E140" s="254"/>
      <c r="F140" s="254"/>
      <c r="G140" s="254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09"/>
      <c r="AA140" s="209"/>
      <c r="AB140" s="209"/>
      <c r="AC140" s="209"/>
      <c r="AD140" s="209"/>
      <c r="AE140" s="209"/>
      <c r="AF140" s="209"/>
      <c r="AG140" s="209" t="s">
        <v>220</v>
      </c>
      <c r="AH140" s="209"/>
      <c r="AI140" s="209"/>
      <c r="AJ140" s="209"/>
      <c r="AK140" s="209"/>
      <c r="AL140" s="209"/>
      <c r="AM140" s="209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09"/>
      <c r="BD140" s="209"/>
      <c r="BE140" s="209"/>
      <c r="BF140" s="209"/>
      <c r="BG140" s="209"/>
      <c r="BH140" s="209"/>
    </row>
    <row r="141" spans="1:60" outlineLevel="2" x14ac:dyDescent="0.25">
      <c r="A141" s="216"/>
      <c r="B141" s="217"/>
      <c r="C141" s="245"/>
      <c r="D141" s="240"/>
      <c r="E141" s="240"/>
      <c r="F141" s="240"/>
      <c r="G141" s="240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09"/>
      <c r="AA141" s="209"/>
      <c r="AB141" s="209"/>
      <c r="AC141" s="209"/>
      <c r="AD141" s="209"/>
      <c r="AE141" s="209"/>
      <c r="AF141" s="209"/>
      <c r="AG141" s="209" t="s">
        <v>191</v>
      </c>
      <c r="AH141" s="209"/>
      <c r="AI141" s="209"/>
      <c r="AJ141" s="209"/>
      <c r="AK141" s="209"/>
      <c r="AL141" s="209"/>
      <c r="AM141" s="209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09"/>
      <c r="BD141" s="209"/>
      <c r="BE141" s="209"/>
      <c r="BF141" s="209"/>
      <c r="BG141" s="209"/>
      <c r="BH141" s="209"/>
    </row>
    <row r="142" spans="1:60" x14ac:dyDescent="0.25">
      <c r="A142" s="223" t="s">
        <v>179</v>
      </c>
      <c r="B142" s="224" t="s">
        <v>129</v>
      </c>
      <c r="C142" s="242" t="s">
        <v>130</v>
      </c>
      <c r="D142" s="225"/>
      <c r="E142" s="226"/>
      <c r="F142" s="227"/>
      <c r="G142" s="227">
        <f>SUMIF(AG143:AG160,"&lt;&gt;NOR",G143:G160)</f>
        <v>0</v>
      </c>
      <c r="H142" s="227"/>
      <c r="I142" s="227">
        <f>SUM(I143:I160)</f>
        <v>0</v>
      </c>
      <c r="J142" s="227"/>
      <c r="K142" s="227">
        <f>SUM(K143:K160)</f>
        <v>0</v>
      </c>
      <c r="L142" s="227"/>
      <c r="M142" s="227">
        <f>SUM(M143:M160)</f>
        <v>0</v>
      </c>
      <c r="N142" s="226"/>
      <c r="O142" s="226">
        <f>SUM(O143:O160)</f>
        <v>7.0000000000000007E-2</v>
      </c>
      <c r="P142" s="226"/>
      <c r="Q142" s="226">
        <f>SUM(Q143:Q160)</f>
        <v>0</v>
      </c>
      <c r="R142" s="227"/>
      <c r="S142" s="227"/>
      <c r="T142" s="228"/>
      <c r="U142" s="222"/>
      <c r="V142" s="222">
        <f>SUM(V143:V160)</f>
        <v>61.44</v>
      </c>
      <c r="W142" s="222"/>
      <c r="X142" s="222"/>
      <c r="Y142" s="222"/>
      <c r="AG142" t="s">
        <v>180</v>
      </c>
    </row>
    <row r="143" spans="1:60" outlineLevel="1" x14ac:dyDescent="0.25">
      <c r="A143" s="230">
        <v>25</v>
      </c>
      <c r="B143" s="231" t="s">
        <v>314</v>
      </c>
      <c r="C143" s="243" t="s">
        <v>315</v>
      </c>
      <c r="D143" s="232" t="s">
        <v>227</v>
      </c>
      <c r="E143" s="233">
        <v>4.5999999999999996</v>
      </c>
      <c r="F143" s="234"/>
      <c r="G143" s="235">
        <f>ROUND(E143*F143,2)</f>
        <v>0</v>
      </c>
      <c r="H143" s="234"/>
      <c r="I143" s="235">
        <f>ROUND(E143*H143,2)</f>
        <v>0</v>
      </c>
      <c r="J143" s="234"/>
      <c r="K143" s="235">
        <f>ROUND(E143*J143,2)</f>
        <v>0</v>
      </c>
      <c r="L143" s="235">
        <v>21</v>
      </c>
      <c r="M143" s="235">
        <f>G143*(1+L143/100)</f>
        <v>0</v>
      </c>
      <c r="N143" s="233">
        <v>4.2000000000000002E-4</v>
      </c>
      <c r="O143" s="233">
        <f>ROUND(E143*N143,2)</f>
        <v>0</v>
      </c>
      <c r="P143" s="233">
        <v>0</v>
      </c>
      <c r="Q143" s="233">
        <f>ROUND(E143*P143,2)</f>
        <v>0</v>
      </c>
      <c r="R143" s="235" t="s">
        <v>316</v>
      </c>
      <c r="S143" s="235" t="s">
        <v>184</v>
      </c>
      <c r="T143" s="236" t="s">
        <v>184</v>
      </c>
      <c r="U143" s="220">
        <v>0</v>
      </c>
      <c r="V143" s="220">
        <f>ROUND(E143*U143,2)</f>
        <v>0</v>
      </c>
      <c r="W143" s="220"/>
      <c r="X143" s="220" t="s">
        <v>317</v>
      </c>
      <c r="Y143" s="220" t="s">
        <v>187</v>
      </c>
      <c r="Z143" s="209"/>
      <c r="AA143" s="209"/>
      <c r="AB143" s="209"/>
      <c r="AC143" s="209"/>
      <c r="AD143" s="209"/>
      <c r="AE143" s="209"/>
      <c r="AF143" s="209"/>
      <c r="AG143" s="209" t="s">
        <v>318</v>
      </c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</row>
    <row r="144" spans="1:60" outlineLevel="2" x14ac:dyDescent="0.25">
      <c r="A144" s="216"/>
      <c r="B144" s="217"/>
      <c r="C144" s="256" t="s">
        <v>221</v>
      </c>
      <c r="D144" s="250"/>
      <c r="E144" s="251"/>
      <c r="F144" s="220"/>
      <c r="G144" s="220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09"/>
      <c r="AA144" s="209"/>
      <c r="AB144" s="209"/>
      <c r="AC144" s="209"/>
      <c r="AD144" s="209"/>
      <c r="AE144" s="209"/>
      <c r="AF144" s="209"/>
      <c r="AG144" s="209" t="s">
        <v>222</v>
      </c>
      <c r="AH144" s="209">
        <v>0</v>
      </c>
      <c r="AI144" s="209"/>
      <c r="AJ144" s="209"/>
      <c r="AK144" s="209"/>
      <c r="AL144" s="209"/>
      <c r="AM144" s="209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09"/>
      <c r="BD144" s="209"/>
      <c r="BE144" s="209"/>
      <c r="BF144" s="209"/>
      <c r="BG144" s="209"/>
      <c r="BH144" s="209"/>
    </row>
    <row r="145" spans="1:60" outlineLevel="3" x14ac:dyDescent="0.25">
      <c r="A145" s="216"/>
      <c r="B145" s="217"/>
      <c r="C145" s="256" t="s">
        <v>223</v>
      </c>
      <c r="D145" s="250"/>
      <c r="E145" s="251"/>
      <c r="F145" s="220"/>
      <c r="G145" s="220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09"/>
      <c r="AA145" s="209"/>
      <c r="AB145" s="209"/>
      <c r="AC145" s="209"/>
      <c r="AD145" s="209"/>
      <c r="AE145" s="209"/>
      <c r="AF145" s="209"/>
      <c r="AG145" s="209" t="s">
        <v>222</v>
      </c>
      <c r="AH145" s="209">
        <v>0</v>
      </c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</row>
    <row r="146" spans="1:60" outlineLevel="3" x14ac:dyDescent="0.25">
      <c r="A146" s="216"/>
      <c r="B146" s="217"/>
      <c r="C146" s="256" t="s">
        <v>237</v>
      </c>
      <c r="D146" s="250"/>
      <c r="E146" s="251">
        <v>4.5999999999999996</v>
      </c>
      <c r="F146" s="220"/>
      <c r="G146" s="220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09"/>
      <c r="AA146" s="209"/>
      <c r="AB146" s="209"/>
      <c r="AC146" s="209"/>
      <c r="AD146" s="209"/>
      <c r="AE146" s="209"/>
      <c r="AF146" s="209"/>
      <c r="AG146" s="209" t="s">
        <v>222</v>
      </c>
      <c r="AH146" s="209">
        <v>0</v>
      </c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09"/>
      <c r="BF146" s="209"/>
      <c r="BG146" s="209"/>
      <c r="BH146" s="209"/>
    </row>
    <row r="147" spans="1:60" outlineLevel="2" x14ac:dyDescent="0.25">
      <c r="A147" s="216"/>
      <c r="B147" s="217"/>
      <c r="C147" s="245"/>
      <c r="D147" s="240"/>
      <c r="E147" s="240"/>
      <c r="F147" s="240"/>
      <c r="G147" s="240"/>
      <c r="H147" s="220"/>
      <c r="I147" s="220"/>
      <c r="J147" s="220"/>
      <c r="K147" s="220"/>
      <c r="L147" s="220"/>
      <c r="M147" s="220"/>
      <c r="N147" s="219"/>
      <c r="O147" s="219"/>
      <c r="P147" s="219"/>
      <c r="Q147" s="219"/>
      <c r="R147" s="220"/>
      <c r="S147" s="220"/>
      <c r="T147" s="220"/>
      <c r="U147" s="220"/>
      <c r="V147" s="220"/>
      <c r="W147" s="220"/>
      <c r="X147" s="220"/>
      <c r="Y147" s="220"/>
      <c r="Z147" s="209"/>
      <c r="AA147" s="209"/>
      <c r="AB147" s="209"/>
      <c r="AC147" s="209"/>
      <c r="AD147" s="209"/>
      <c r="AE147" s="209"/>
      <c r="AF147" s="209"/>
      <c r="AG147" s="209" t="s">
        <v>191</v>
      </c>
      <c r="AH147" s="209"/>
      <c r="AI147" s="209"/>
      <c r="AJ147" s="209"/>
      <c r="AK147" s="209"/>
      <c r="AL147" s="209"/>
      <c r="AM147" s="209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09"/>
      <c r="BD147" s="209"/>
      <c r="BE147" s="209"/>
      <c r="BF147" s="209"/>
      <c r="BG147" s="209"/>
      <c r="BH147" s="209"/>
    </row>
    <row r="148" spans="1:60" ht="20.399999999999999" outlineLevel="1" x14ac:dyDescent="0.25">
      <c r="A148" s="230">
        <v>26</v>
      </c>
      <c r="B148" s="231" t="s">
        <v>319</v>
      </c>
      <c r="C148" s="243" t="s">
        <v>320</v>
      </c>
      <c r="D148" s="232" t="s">
        <v>227</v>
      </c>
      <c r="E148" s="233">
        <v>9.5</v>
      </c>
      <c r="F148" s="234"/>
      <c r="G148" s="235">
        <f>ROUND(E148*F148,2)</f>
        <v>0</v>
      </c>
      <c r="H148" s="234"/>
      <c r="I148" s="235">
        <f>ROUND(E148*H148,2)</f>
        <v>0</v>
      </c>
      <c r="J148" s="234"/>
      <c r="K148" s="235">
        <f>ROUND(E148*J148,2)</f>
        <v>0</v>
      </c>
      <c r="L148" s="235">
        <v>21</v>
      </c>
      <c r="M148" s="235">
        <f>G148*(1+L148/100)</f>
        <v>0</v>
      </c>
      <c r="N148" s="233">
        <v>3.6999999999999999E-4</v>
      </c>
      <c r="O148" s="233">
        <f>ROUND(E148*N148,2)</f>
        <v>0</v>
      </c>
      <c r="P148" s="233">
        <v>0</v>
      </c>
      <c r="Q148" s="233">
        <f>ROUND(E148*P148,2)</f>
        <v>0</v>
      </c>
      <c r="R148" s="235" t="s">
        <v>316</v>
      </c>
      <c r="S148" s="235" t="s">
        <v>184</v>
      </c>
      <c r="T148" s="236" t="s">
        <v>184</v>
      </c>
      <c r="U148" s="220">
        <v>0</v>
      </c>
      <c r="V148" s="220">
        <f>ROUND(E148*U148,2)</f>
        <v>0</v>
      </c>
      <c r="W148" s="220"/>
      <c r="X148" s="220" t="s">
        <v>317</v>
      </c>
      <c r="Y148" s="220" t="s">
        <v>187</v>
      </c>
      <c r="Z148" s="209"/>
      <c r="AA148" s="209"/>
      <c r="AB148" s="209"/>
      <c r="AC148" s="209"/>
      <c r="AD148" s="209"/>
      <c r="AE148" s="209"/>
      <c r="AF148" s="209"/>
      <c r="AG148" s="209" t="s">
        <v>318</v>
      </c>
      <c r="AH148" s="209"/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09"/>
      <c r="AU148" s="209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09"/>
      <c r="BF148" s="209"/>
      <c r="BG148" s="209"/>
      <c r="BH148" s="209"/>
    </row>
    <row r="149" spans="1:60" outlineLevel="2" x14ac:dyDescent="0.25">
      <c r="A149" s="216"/>
      <c r="B149" s="217"/>
      <c r="C149" s="256" t="s">
        <v>221</v>
      </c>
      <c r="D149" s="250"/>
      <c r="E149" s="251"/>
      <c r="F149" s="220"/>
      <c r="G149" s="220"/>
      <c r="H149" s="220"/>
      <c r="I149" s="220"/>
      <c r="J149" s="220"/>
      <c r="K149" s="220"/>
      <c r="L149" s="220"/>
      <c r="M149" s="220"/>
      <c r="N149" s="219"/>
      <c r="O149" s="219"/>
      <c r="P149" s="219"/>
      <c r="Q149" s="219"/>
      <c r="R149" s="220"/>
      <c r="S149" s="220"/>
      <c r="T149" s="220"/>
      <c r="U149" s="220"/>
      <c r="V149" s="220"/>
      <c r="W149" s="220"/>
      <c r="X149" s="220"/>
      <c r="Y149" s="220"/>
      <c r="Z149" s="209"/>
      <c r="AA149" s="209"/>
      <c r="AB149" s="209"/>
      <c r="AC149" s="209"/>
      <c r="AD149" s="209"/>
      <c r="AE149" s="209"/>
      <c r="AF149" s="209"/>
      <c r="AG149" s="209" t="s">
        <v>222</v>
      </c>
      <c r="AH149" s="209">
        <v>0</v>
      </c>
      <c r="AI149" s="209"/>
      <c r="AJ149" s="209"/>
      <c r="AK149" s="209"/>
      <c r="AL149" s="209"/>
      <c r="AM149" s="209"/>
      <c r="AN149" s="209"/>
      <c r="AO149" s="209"/>
      <c r="AP149" s="209"/>
      <c r="AQ149" s="209"/>
      <c r="AR149" s="209"/>
      <c r="AS149" s="209"/>
      <c r="AT149" s="209"/>
      <c r="AU149" s="209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09"/>
      <c r="BF149" s="209"/>
      <c r="BG149" s="209"/>
      <c r="BH149" s="209"/>
    </row>
    <row r="150" spans="1:60" outlineLevel="3" x14ac:dyDescent="0.25">
      <c r="A150" s="216"/>
      <c r="B150" s="217"/>
      <c r="C150" s="256" t="s">
        <v>230</v>
      </c>
      <c r="D150" s="250"/>
      <c r="E150" s="251"/>
      <c r="F150" s="220"/>
      <c r="G150" s="220"/>
      <c r="H150" s="220"/>
      <c r="I150" s="220"/>
      <c r="J150" s="220"/>
      <c r="K150" s="220"/>
      <c r="L150" s="220"/>
      <c r="M150" s="220"/>
      <c r="N150" s="219"/>
      <c r="O150" s="219"/>
      <c r="P150" s="219"/>
      <c r="Q150" s="219"/>
      <c r="R150" s="220"/>
      <c r="S150" s="220"/>
      <c r="T150" s="220"/>
      <c r="U150" s="220"/>
      <c r="V150" s="220"/>
      <c r="W150" s="220"/>
      <c r="X150" s="220"/>
      <c r="Y150" s="220"/>
      <c r="Z150" s="209"/>
      <c r="AA150" s="209"/>
      <c r="AB150" s="209"/>
      <c r="AC150" s="209"/>
      <c r="AD150" s="209"/>
      <c r="AE150" s="209"/>
      <c r="AF150" s="209"/>
      <c r="AG150" s="209" t="s">
        <v>222</v>
      </c>
      <c r="AH150" s="209">
        <v>0</v>
      </c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209"/>
      <c r="AT150" s="209"/>
      <c r="AU150" s="209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09"/>
      <c r="BF150" s="209"/>
      <c r="BG150" s="209"/>
      <c r="BH150" s="209"/>
    </row>
    <row r="151" spans="1:60" outlineLevel="3" x14ac:dyDescent="0.25">
      <c r="A151" s="216"/>
      <c r="B151" s="217"/>
      <c r="C151" s="256" t="s">
        <v>231</v>
      </c>
      <c r="D151" s="250"/>
      <c r="E151" s="251">
        <v>9.5</v>
      </c>
      <c r="F151" s="220"/>
      <c r="G151" s="220"/>
      <c r="H151" s="220"/>
      <c r="I151" s="220"/>
      <c r="J151" s="220"/>
      <c r="K151" s="220"/>
      <c r="L151" s="220"/>
      <c r="M151" s="220"/>
      <c r="N151" s="219"/>
      <c r="O151" s="219"/>
      <c r="P151" s="219"/>
      <c r="Q151" s="219"/>
      <c r="R151" s="220"/>
      <c r="S151" s="220"/>
      <c r="T151" s="220"/>
      <c r="U151" s="220"/>
      <c r="V151" s="220"/>
      <c r="W151" s="220"/>
      <c r="X151" s="220"/>
      <c r="Y151" s="220"/>
      <c r="Z151" s="209"/>
      <c r="AA151" s="209"/>
      <c r="AB151" s="209"/>
      <c r="AC151" s="209"/>
      <c r="AD151" s="209"/>
      <c r="AE151" s="209"/>
      <c r="AF151" s="209"/>
      <c r="AG151" s="209" t="s">
        <v>222</v>
      </c>
      <c r="AH151" s="209">
        <v>0</v>
      </c>
      <c r="AI151" s="209"/>
      <c r="AJ151" s="209"/>
      <c r="AK151" s="209"/>
      <c r="AL151" s="209"/>
      <c r="AM151" s="209"/>
      <c r="AN151" s="209"/>
      <c r="AO151" s="209"/>
      <c r="AP151" s="209"/>
      <c r="AQ151" s="209"/>
      <c r="AR151" s="209"/>
      <c r="AS151" s="209"/>
      <c r="AT151" s="209"/>
      <c r="AU151" s="209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09"/>
      <c r="BF151" s="209"/>
      <c r="BG151" s="209"/>
      <c r="BH151" s="209"/>
    </row>
    <row r="152" spans="1:60" outlineLevel="2" x14ac:dyDescent="0.25">
      <c r="A152" s="216"/>
      <c r="B152" s="217"/>
      <c r="C152" s="245"/>
      <c r="D152" s="240"/>
      <c r="E152" s="240"/>
      <c r="F152" s="240"/>
      <c r="G152" s="240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09"/>
      <c r="AA152" s="209"/>
      <c r="AB152" s="209"/>
      <c r="AC152" s="209"/>
      <c r="AD152" s="209"/>
      <c r="AE152" s="209"/>
      <c r="AF152" s="209"/>
      <c r="AG152" s="209" t="s">
        <v>191</v>
      </c>
      <c r="AH152" s="209"/>
      <c r="AI152" s="209"/>
      <c r="AJ152" s="209"/>
      <c r="AK152" s="209"/>
      <c r="AL152" s="209"/>
      <c r="AM152" s="209"/>
      <c r="AN152" s="209"/>
      <c r="AO152" s="209"/>
      <c r="AP152" s="209"/>
      <c r="AQ152" s="209"/>
      <c r="AR152" s="209"/>
      <c r="AS152" s="209"/>
      <c r="AT152" s="209"/>
      <c r="AU152" s="209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09"/>
      <c r="BF152" s="209"/>
      <c r="BG152" s="209"/>
      <c r="BH152" s="209"/>
    </row>
    <row r="153" spans="1:60" outlineLevel="1" x14ac:dyDescent="0.25">
      <c r="A153" s="230">
        <v>27</v>
      </c>
      <c r="B153" s="231" t="s">
        <v>321</v>
      </c>
      <c r="C153" s="243" t="s">
        <v>322</v>
      </c>
      <c r="D153" s="232" t="s">
        <v>227</v>
      </c>
      <c r="E153" s="233">
        <v>256</v>
      </c>
      <c r="F153" s="234"/>
      <c r="G153" s="235">
        <f>ROUND(E153*F153,2)</f>
        <v>0</v>
      </c>
      <c r="H153" s="234"/>
      <c r="I153" s="235">
        <f>ROUND(E153*H153,2)</f>
        <v>0</v>
      </c>
      <c r="J153" s="234"/>
      <c r="K153" s="235">
        <f>ROUND(E153*J153,2)</f>
        <v>0</v>
      </c>
      <c r="L153" s="235">
        <v>21</v>
      </c>
      <c r="M153" s="235">
        <f>G153*(1+L153/100)</f>
        <v>0</v>
      </c>
      <c r="N153" s="233">
        <v>2.5999999999999998E-4</v>
      </c>
      <c r="O153" s="233">
        <f>ROUND(E153*N153,2)</f>
        <v>7.0000000000000007E-2</v>
      </c>
      <c r="P153" s="233">
        <v>0</v>
      </c>
      <c r="Q153" s="233">
        <f>ROUND(E153*P153,2)</f>
        <v>0</v>
      </c>
      <c r="R153" s="235" t="s">
        <v>316</v>
      </c>
      <c r="S153" s="235" t="s">
        <v>184</v>
      </c>
      <c r="T153" s="236" t="s">
        <v>184</v>
      </c>
      <c r="U153" s="220">
        <v>0.24</v>
      </c>
      <c r="V153" s="220">
        <f>ROUND(E153*U153,2)</f>
        <v>61.44</v>
      </c>
      <c r="W153" s="220"/>
      <c r="X153" s="220" t="s">
        <v>317</v>
      </c>
      <c r="Y153" s="220" t="s">
        <v>187</v>
      </c>
      <c r="Z153" s="209"/>
      <c r="AA153" s="209"/>
      <c r="AB153" s="209"/>
      <c r="AC153" s="209"/>
      <c r="AD153" s="209"/>
      <c r="AE153" s="209"/>
      <c r="AF153" s="209"/>
      <c r="AG153" s="209" t="s">
        <v>318</v>
      </c>
      <c r="AH153" s="209"/>
      <c r="AI153" s="209"/>
      <c r="AJ153" s="209"/>
      <c r="AK153" s="209"/>
      <c r="AL153" s="209"/>
      <c r="AM153" s="209"/>
      <c r="AN153" s="209"/>
      <c r="AO153" s="209"/>
      <c r="AP153" s="209"/>
      <c r="AQ153" s="209"/>
      <c r="AR153" s="209"/>
      <c r="AS153" s="209"/>
      <c r="AT153" s="209"/>
      <c r="AU153" s="209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09"/>
      <c r="BF153" s="209"/>
      <c r="BG153" s="209"/>
      <c r="BH153" s="209"/>
    </row>
    <row r="154" spans="1:60" ht="21" outlineLevel="2" x14ac:dyDescent="0.25">
      <c r="A154" s="216"/>
      <c r="B154" s="217"/>
      <c r="C154" s="255" t="s">
        <v>323</v>
      </c>
      <c r="D154" s="252"/>
      <c r="E154" s="252"/>
      <c r="F154" s="252"/>
      <c r="G154" s="252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09"/>
      <c r="AA154" s="209"/>
      <c r="AB154" s="209"/>
      <c r="AC154" s="209"/>
      <c r="AD154" s="209"/>
      <c r="AE154" s="209"/>
      <c r="AF154" s="209"/>
      <c r="AG154" s="209" t="s">
        <v>220</v>
      </c>
      <c r="AH154" s="209"/>
      <c r="AI154" s="209"/>
      <c r="AJ154" s="209"/>
      <c r="AK154" s="209"/>
      <c r="AL154" s="209"/>
      <c r="AM154" s="209"/>
      <c r="AN154" s="209"/>
      <c r="AO154" s="209"/>
      <c r="AP154" s="209"/>
      <c r="AQ154" s="209"/>
      <c r="AR154" s="209"/>
      <c r="AS154" s="209"/>
      <c r="AT154" s="209"/>
      <c r="AU154" s="209"/>
      <c r="AV154" s="209"/>
      <c r="AW154" s="209"/>
      <c r="AX154" s="209"/>
      <c r="AY154" s="209"/>
      <c r="AZ154" s="209"/>
      <c r="BA154" s="237" t="str">
        <f>C154</f>
        <v>Oškrabání, jednonásobné mydlení, částečné vyhlazení malířskou masou jednonásobné, malba dvojnásobná, bez pačokování, jednobarevná s bílým stropem.</v>
      </c>
      <c r="BB154" s="209"/>
      <c r="BC154" s="209"/>
      <c r="BD154" s="209"/>
      <c r="BE154" s="209"/>
      <c r="BF154" s="209"/>
      <c r="BG154" s="209"/>
      <c r="BH154" s="209"/>
    </row>
    <row r="155" spans="1:60" outlineLevel="2" x14ac:dyDescent="0.25">
      <c r="A155" s="216"/>
      <c r="B155" s="217"/>
      <c r="C155" s="256" t="s">
        <v>221</v>
      </c>
      <c r="D155" s="250"/>
      <c r="E155" s="251"/>
      <c r="F155" s="220"/>
      <c r="G155" s="220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09"/>
      <c r="AA155" s="209"/>
      <c r="AB155" s="209"/>
      <c r="AC155" s="209"/>
      <c r="AD155" s="209"/>
      <c r="AE155" s="209"/>
      <c r="AF155" s="209"/>
      <c r="AG155" s="209" t="s">
        <v>222</v>
      </c>
      <c r="AH155" s="209">
        <v>0</v>
      </c>
      <c r="AI155" s="209"/>
      <c r="AJ155" s="209"/>
      <c r="AK155" s="209"/>
      <c r="AL155" s="209"/>
      <c r="AM155" s="209"/>
      <c r="AN155" s="209"/>
      <c r="AO155" s="209"/>
      <c r="AP155" s="209"/>
      <c r="AQ155" s="209"/>
      <c r="AR155" s="209"/>
      <c r="AS155" s="209"/>
      <c r="AT155" s="209"/>
      <c r="AU155" s="209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09"/>
      <c r="BF155" s="209"/>
      <c r="BG155" s="209"/>
      <c r="BH155" s="209"/>
    </row>
    <row r="156" spans="1:60" outlineLevel="3" x14ac:dyDescent="0.25">
      <c r="A156" s="216"/>
      <c r="B156" s="217"/>
      <c r="C156" s="256" t="s">
        <v>324</v>
      </c>
      <c r="D156" s="250"/>
      <c r="E156" s="251"/>
      <c r="F156" s="220"/>
      <c r="G156" s="220"/>
      <c r="H156" s="220"/>
      <c r="I156" s="220"/>
      <c r="J156" s="220"/>
      <c r="K156" s="220"/>
      <c r="L156" s="220"/>
      <c r="M156" s="220"/>
      <c r="N156" s="219"/>
      <c r="O156" s="219"/>
      <c r="P156" s="219"/>
      <c r="Q156" s="219"/>
      <c r="R156" s="220"/>
      <c r="S156" s="220"/>
      <c r="T156" s="220"/>
      <c r="U156" s="220"/>
      <c r="V156" s="220"/>
      <c r="W156" s="220"/>
      <c r="X156" s="220"/>
      <c r="Y156" s="220"/>
      <c r="Z156" s="209"/>
      <c r="AA156" s="209"/>
      <c r="AB156" s="209"/>
      <c r="AC156" s="209"/>
      <c r="AD156" s="209"/>
      <c r="AE156" s="209"/>
      <c r="AF156" s="209"/>
      <c r="AG156" s="209" t="s">
        <v>222</v>
      </c>
      <c r="AH156" s="209">
        <v>0</v>
      </c>
      <c r="AI156" s="209"/>
      <c r="AJ156" s="209"/>
      <c r="AK156" s="209"/>
      <c r="AL156" s="209"/>
      <c r="AM156" s="209"/>
      <c r="AN156" s="209"/>
      <c r="AO156" s="209"/>
      <c r="AP156" s="209"/>
      <c r="AQ156" s="209"/>
      <c r="AR156" s="209"/>
      <c r="AS156" s="209"/>
      <c r="AT156" s="209"/>
      <c r="AU156" s="209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09"/>
      <c r="BF156" s="209"/>
      <c r="BG156" s="209"/>
      <c r="BH156" s="209"/>
    </row>
    <row r="157" spans="1:60" outlineLevel="3" x14ac:dyDescent="0.25">
      <c r="A157" s="216"/>
      <c r="B157" s="217"/>
      <c r="C157" s="256" t="s">
        <v>254</v>
      </c>
      <c r="D157" s="250"/>
      <c r="E157" s="251">
        <v>76</v>
      </c>
      <c r="F157" s="220"/>
      <c r="G157" s="220"/>
      <c r="H157" s="220"/>
      <c r="I157" s="220"/>
      <c r="J157" s="220"/>
      <c r="K157" s="220"/>
      <c r="L157" s="220"/>
      <c r="M157" s="220"/>
      <c r="N157" s="219"/>
      <c r="O157" s="219"/>
      <c r="P157" s="219"/>
      <c r="Q157" s="219"/>
      <c r="R157" s="220"/>
      <c r="S157" s="220"/>
      <c r="T157" s="220"/>
      <c r="U157" s="220"/>
      <c r="V157" s="220"/>
      <c r="W157" s="220"/>
      <c r="X157" s="220"/>
      <c r="Y157" s="220"/>
      <c r="Z157" s="209"/>
      <c r="AA157" s="209"/>
      <c r="AB157" s="209"/>
      <c r="AC157" s="209"/>
      <c r="AD157" s="209"/>
      <c r="AE157" s="209"/>
      <c r="AF157" s="209"/>
      <c r="AG157" s="209" t="s">
        <v>222</v>
      </c>
      <c r="AH157" s="209">
        <v>0</v>
      </c>
      <c r="AI157" s="209"/>
      <c r="AJ157" s="209"/>
      <c r="AK157" s="209"/>
      <c r="AL157" s="209"/>
      <c r="AM157" s="209"/>
      <c r="AN157" s="209"/>
      <c r="AO157" s="209"/>
      <c r="AP157" s="209"/>
      <c r="AQ157" s="209"/>
      <c r="AR157" s="209"/>
      <c r="AS157" s="209"/>
      <c r="AT157" s="209"/>
      <c r="AU157" s="209"/>
      <c r="AV157" s="209"/>
      <c r="AW157" s="209"/>
      <c r="AX157" s="209"/>
      <c r="AY157" s="209"/>
      <c r="AZ157" s="209"/>
      <c r="BA157" s="209"/>
      <c r="BB157" s="209"/>
      <c r="BC157" s="209"/>
      <c r="BD157" s="209"/>
      <c r="BE157" s="209"/>
      <c r="BF157" s="209"/>
      <c r="BG157" s="209"/>
      <c r="BH157" s="209"/>
    </row>
    <row r="158" spans="1:60" outlineLevel="3" x14ac:dyDescent="0.25">
      <c r="A158" s="216"/>
      <c r="B158" s="217"/>
      <c r="C158" s="256" t="s">
        <v>325</v>
      </c>
      <c r="D158" s="250"/>
      <c r="E158" s="251"/>
      <c r="F158" s="220"/>
      <c r="G158" s="220"/>
      <c r="H158" s="220"/>
      <c r="I158" s="220"/>
      <c r="J158" s="220"/>
      <c r="K158" s="220"/>
      <c r="L158" s="220"/>
      <c r="M158" s="220"/>
      <c r="N158" s="219"/>
      <c r="O158" s="219"/>
      <c r="P158" s="219"/>
      <c r="Q158" s="219"/>
      <c r="R158" s="220"/>
      <c r="S158" s="220"/>
      <c r="T158" s="220"/>
      <c r="U158" s="220"/>
      <c r="V158" s="220"/>
      <c r="W158" s="220"/>
      <c r="X158" s="220"/>
      <c r="Y158" s="220"/>
      <c r="Z158" s="209"/>
      <c r="AA158" s="209"/>
      <c r="AB158" s="209"/>
      <c r="AC158" s="209"/>
      <c r="AD158" s="209"/>
      <c r="AE158" s="209"/>
      <c r="AF158" s="209"/>
      <c r="AG158" s="209" t="s">
        <v>222</v>
      </c>
      <c r="AH158" s="209">
        <v>0</v>
      </c>
      <c r="AI158" s="209"/>
      <c r="AJ158" s="209"/>
      <c r="AK158" s="209"/>
      <c r="AL158" s="209"/>
      <c r="AM158" s="209"/>
      <c r="AN158" s="209"/>
      <c r="AO158" s="209"/>
      <c r="AP158" s="209"/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09"/>
      <c r="BB158" s="209"/>
      <c r="BC158" s="209"/>
      <c r="BD158" s="209"/>
      <c r="BE158" s="209"/>
      <c r="BF158" s="209"/>
      <c r="BG158" s="209"/>
      <c r="BH158" s="209"/>
    </row>
    <row r="159" spans="1:60" outlineLevel="3" x14ac:dyDescent="0.25">
      <c r="A159" s="216"/>
      <c r="B159" s="217"/>
      <c r="C159" s="256" t="s">
        <v>326</v>
      </c>
      <c r="D159" s="250"/>
      <c r="E159" s="251">
        <v>180</v>
      </c>
      <c r="F159" s="220"/>
      <c r="G159" s="220"/>
      <c r="H159" s="220"/>
      <c r="I159" s="220"/>
      <c r="J159" s="220"/>
      <c r="K159" s="220"/>
      <c r="L159" s="220"/>
      <c r="M159" s="220"/>
      <c r="N159" s="219"/>
      <c r="O159" s="219"/>
      <c r="P159" s="219"/>
      <c r="Q159" s="219"/>
      <c r="R159" s="220"/>
      <c r="S159" s="220"/>
      <c r="T159" s="220"/>
      <c r="U159" s="220"/>
      <c r="V159" s="220"/>
      <c r="W159" s="220"/>
      <c r="X159" s="220"/>
      <c r="Y159" s="220"/>
      <c r="Z159" s="209"/>
      <c r="AA159" s="209"/>
      <c r="AB159" s="209"/>
      <c r="AC159" s="209"/>
      <c r="AD159" s="209"/>
      <c r="AE159" s="209"/>
      <c r="AF159" s="209"/>
      <c r="AG159" s="209" t="s">
        <v>222</v>
      </c>
      <c r="AH159" s="209">
        <v>0</v>
      </c>
      <c r="AI159" s="209"/>
      <c r="AJ159" s="209"/>
      <c r="AK159" s="209"/>
      <c r="AL159" s="209"/>
      <c r="AM159" s="209"/>
      <c r="AN159" s="209"/>
      <c r="AO159" s="209"/>
      <c r="AP159" s="209"/>
      <c r="AQ159" s="209"/>
      <c r="AR159" s="209"/>
      <c r="AS159" s="209"/>
      <c r="AT159" s="209"/>
      <c r="AU159" s="209"/>
      <c r="AV159" s="209"/>
      <c r="AW159" s="209"/>
      <c r="AX159" s="209"/>
      <c r="AY159" s="209"/>
      <c r="AZ159" s="209"/>
      <c r="BA159" s="209"/>
      <c r="BB159" s="209"/>
      <c r="BC159" s="209"/>
      <c r="BD159" s="209"/>
      <c r="BE159" s="209"/>
      <c r="BF159" s="209"/>
      <c r="BG159" s="209"/>
      <c r="BH159" s="209"/>
    </row>
    <row r="160" spans="1:60" outlineLevel="2" x14ac:dyDescent="0.25">
      <c r="A160" s="216"/>
      <c r="B160" s="217"/>
      <c r="C160" s="245"/>
      <c r="D160" s="240"/>
      <c r="E160" s="240"/>
      <c r="F160" s="240"/>
      <c r="G160" s="240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09"/>
      <c r="AA160" s="209"/>
      <c r="AB160" s="209"/>
      <c r="AC160" s="209"/>
      <c r="AD160" s="209"/>
      <c r="AE160" s="209"/>
      <c r="AF160" s="209"/>
      <c r="AG160" s="209" t="s">
        <v>191</v>
      </c>
      <c r="AH160" s="209"/>
      <c r="AI160" s="209"/>
      <c r="AJ160" s="209"/>
      <c r="AK160" s="209"/>
      <c r="AL160" s="209"/>
      <c r="AM160" s="209"/>
      <c r="AN160" s="209"/>
      <c r="AO160" s="209"/>
      <c r="AP160" s="209"/>
      <c r="AQ160" s="209"/>
      <c r="AR160" s="209"/>
      <c r="AS160" s="209"/>
      <c r="AT160" s="209"/>
      <c r="AU160" s="209"/>
      <c r="AV160" s="209"/>
      <c r="AW160" s="209"/>
      <c r="AX160" s="209"/>
      <c r="AY160" s="209"/>
      <c r="AZ160" s="209"/>
      <c r="BA160" s="209"/>
      <c r="BB160" s="209"/>
      <c r="BC160" s="209"/>
      <c r="BD160" s="209"/>
      <c r="BE160" s="209"/>
      <c r="BF160" s="209"/>
      <c r="BG160" s="209"/>
      <c r="BH160" s="209"/>
    </row>
    <row r="161" spans="1:60" x14ac:dyDescent="0.25">
      <c r="A161" s="223" t="s">
        <v>179</v>
      </c>
      <c r="B161" s="224" t="s">
        <v>146</v>
      </c>
      <c r="C161" s="242" t="s">
        <v>147</v>
      </c>
      <c r="D161" s="225"/>
      <c r="E161" s="226"/>
      <c r="F161" s="227"/>
      <c r="G161" s="227">
        <f>SUMIF(AG162:AG198,"&lt;&gt;NOR",G162:G198)</f>
        <v>0</v>
      </c>
      <c r="H161" s="227"/>
      <c r="I161" s="227">
        <f>SUM(I162:I198)</f>
        <v>0</v>
      </c>
      <c r="J161" s="227"/>
      <c r="K161" s="227">
        <f>SUM(K162:K198)</f>
        <v>0</v>
      </c>
      <c r="L161" s="227"/>
      <c r="M161" s="227">
        <f>SUM(M162:M198)</f>
        <v>0</v>
      </c>
      <c r="N161" s="226"/>
      <c r="O161" s="226">
        <f>SUM(O162:O198)</f>
        <v>0</v>
      </c>
      <c r="P161" s="226"/>
      <c r="Q161" s="226">
        <f>SUM(Q162:Q198)</f>
        <v>0</v>
      </c>
      <c r="R161" s="227"/>
      <c r="S161" s="227"/>
      <c r="T161" s="228"/>
      <c r="U161" s="222"/>
      <c r="V161" s="222">
        <f>SUM(V162:V198)</f>
        <v>0.78</v>
      </c>
      <c r="W161" s="222"/>
      <c r="X161" s="222"/>
      <c r="Y161" s="222"/>
      <c r="AG161" t="s">
        <v>180</v>
      </c>
    </row>
    <row r="162" spans="1:60" ht="20.399999999999999" outlineLevel="1" x14ac:dyDescent="0.25">
      <c r="A162" s="230">
        <v>28</v>
      </c>
      <c r="B162" s="231" t="s">
        <v>327</v>
      </c>
      <c r="C162" s="243" t="s">
        <v>328</v>
      </c>
      <c r="D162" s="232" t="s">
        <v>293</v>
      </c>
      <c r="E162" s="233">
        <v>0.23618</v>
      </c>
      <c r="F162" s="234"/>
      <c r="G162" s="235">
        <f>ROUND(E162*F162,2)</f>
        <v>0</v>
      </c>
      <c r="H162" s="234"/>
      <c r="I162" s="235">
        <f>ROUND(E162*H162,2)</f>
        <v>0</v>
      </c>
      <c r="J162" s="234"/>
      <c r="K162" s="235">
        <f>ROUND(E162*J162,2)</f>
        <v>0</v>
      </c>
      <c r="L162" s="235">
        <v>21</v>
      </c>
      <c r="M162" s="235">
        <f>G162*(1+L162/100)</f>
        <v>0</v>
      </c>
      <c r="N162" s="233">
        <v>0</v>
      </c>
      <c r="O162" s="233">
        <f>ROUND(E162*N162,2)</f>
        <v>0</v>
      </c>
      <c r="P162" s="233">
        <v>0</v>
      </c>
      <c r="Q162" s="233">
        <f>ROUND(E162*P162,2)</f>
        <v>0</v>
      </c>
      <c r="R162" s="235" t="s">
        <v>329</v>
      </c>
      <c r="S162" s="235" t="s">
        <v>184</v>
      </c>
      <c r="T162" s="236" t="s">
        <v>184</v>
      </c>
      <c r="U162" s="220">
        <v>0.27700000000000002</v>
      </c>
      <c r="V162" s="220">
        <f>ROUND(E162*U162,2)</f>
        <v>7.0000000000000007E-2</v>
      </c>
      <c r="W162" s="220"/>
      <c r="X162" s="220" t="s">
        <v>330</v>
      </c>
      <c r="Y162" s="220" t="s">
        <v>187</v>
      </c>
      <c r="Z162" s="209"/>
      <c r="AA162" s="209"/>
      <c r="AB162" s="209"/>
      <c r="AC162" s="209"/>
      <c r="AD162" s="209"/>
      <c r="AE162" s="209"/>
      <c r="AF162" s="209"/>
      <c r="AG162" s="209" t="s">
        <v>331</v>
      </c>
      <c r="AH162" s="209"/>
      <c r="AI162" s="209"/>
      <c r="AJ162" s="209"/>
      <c r="AK162" s="209"/>
      <c r="AL162" s="209"/>
      <c r="AM162" s="209"/>
      <c r="AN162" s="209"/>
      <c r="AO162" s="209"/>
      <c r="AP162" s="209"/>
      <c r="AQ162" s="209"/>
      <c r="AR162" s="209"/>
      <c r="AS162" s="209"/>
      <c r="AT162" s="209"/>
      <c r="AU162" s="209"/>
      <c r="AV162" s="209"/>
      <c r="AW162" s="209"/>
      <c r="AX162" s="209"/>
      <c r="AY162" s="209"/>
      <c r="AZ162" s="209"/>
      <c r="BA162" s="209"/>
      <c r="BB162" s="209"/>
      <c r="BC162" s="209"/>
      <c r="BD162" s="209"/>
      <c r="BE162" s="209"/>
      <c r="BF162" s="209"/>
      <c r="BG162" s="209"/>
      <c r="BH162" s="209"/>
    </row>
    <row r="163" spans="1:60" outlineLevel="2" x14ac:dyDescent="0.25">
      <c r="A163" s="216"/>
      <c r="B163" s="217"/>
      <c r="C163" s="255" t="s">
        <v>332</v>
      </c>
      <c r="D163" s="252"/>
      <c r="E163" s="252"/>
      <c r="F163" s="252"/>
      <c r="G163" s="252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09"/>
      <c r="AA163" s="209"/>
      <c r="AB163" s="209"/>
      <c r="AC163" s="209"/>
      <c r="AD163" s="209"/>
      <c r="AE163" s="209"/>
      <c r="AF163" s="209"/>
      <c r="AG163" s="209" t="s">
        <v>220</v>
      </c>
      <c r="AH163" s="209"/>
      <c r="AI163" s="209"/>
      <c r="AJ163" s="209"/>
      <c r="AK163" s="209"/>
      <c r="AL163" s="209"/>
      <c r="AM163" s="209"/>
      <c r="AN163" s="209"/>
      <c r="AO163" s="209"/>
      <c r="AP163" s="209"/>
      <c r="AQ163" s="209"/>
      <c r="AR163" s="209"/>
      <c r="AS163" s="209"/>
      <c r="AT163" s="209"/>
      <c r="AU163" s="209"/>
      <c r="AV163" s="209"/>
      <c r="AW163" s="209"/>
      <c r="AX163" s="209"/>
      <c r="AY163" s="209"/>
      <c r="AZ163" s="209"/>
      <c r="BA163" s="209"/>
      <c r="BB163" s="209"/>
      <c r="BC163" s="209"/>
      <c r="BD163" s="209"/>
      <c r="BE163" s="209"/>
      <c r="BF163" s="209"/>
      <c r="BG163" s="209"/>
      <c r="BH163" s="209"/>
    </row>
    <row r="164" spans="1:60" outlineLevel="2" x14ac:dyDescent="0.25">
      <c r="A164" s="216"/>
      <c r="B164" s="217"/>
      <c r="C164" s="257" t="s">
        <v>333</v>
      </c>
      <c r="D164" s="253"/>
      <c r="E164" s="253"/>
      <c r="F164" s="253"/>
      <c r="G164" s="253"/>
      <c r="H164" s="220"/>
      <c r="I164" s="220"/>
      <c r="J164" s="220"/>
      <c r="K164" s="220"/>
      <c r="L164" s="220"/>
      <c r="M164" s="220"/>
      <c r="N164" s="219"/>
      <c r="O164" s="219"/>
      <c r="P164" s="219"/>
      <c r="Q164" s="219"/>
      <c r="R164" s="220"/>
      <c r="S164" s="220"/>
      <c r="T164" s="220"/>
      <c r="U164" s="220"/>
      <c r="V164" s="220"/>
      <c r="W164" s="220"/>
      <c r="X164" s="220"/>
      <c r="Y164" s="220"/>
      <c r="Z164" s="209"/>
      <c r="AA164" s="209"/>
      <c r="AB164" s="209"/>
      <c r="AC164" s="209"/>
      <c r="AD164" s="209"/>
      <c r="AE164" s="209"/>
      <c r="AF164" s="209"/>
      <c r="AG164" s="209" t="s">
        <v>190</v>
      </c>
      <c r="AH164" s="209"/>
      <c r="AI164" s="209"/>
      <c r="AJ164" s="209"/>
      <c r="AK164" s="209"/>
      <c r="AL164" s="209"/>
      <c r="AM164" s="209"/>
      <c r="AN164" s="209"/>
      <c r="AO164" s="209"/>
      <c r="AP164" s="209"/>
      <c r="AQ164" s="209"/>
      <c r="AR164" s="209"/>
      <c r="AS164" s="209"/>
      <c r="AT164" s="209"/>
      <c r="AU164" s="209"/>
      <c r="AV164" s="209"/>
      <c r="AW164" s="209"/>
      <c r="AX164" s="209"/>
      <c r="AY164" s="209"/>
      <c r="AZ164" s="209"/>
      <c r="BA164" s="209"/>
      <c r="BB164" s="209"/>
      <c r="BC164" s="209"/>
      <c r="BD164" s="209"/>
      <c r="BE164" s="209"/>
      <c r="BF164" s="209"/>
      <c r="BG164" s="209"/>
      <c r="BH164" s="209"/>
    </row>
    <row r="165" spans="1:60" outlineLevel="3" x14ac:dyDescent="0.25">
      <c r="A165" s="216"/>
      <c r="B165" s="217"/>
      <c r="C165" s="257" t="s">
        <v>334</v>
      </c>
      <c r="D165" s="253"/>
      <c r="E165" s="253"/>
      <c r="F165" s="253"/>
      <c r="G165" s="253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09"/>
      <c r="AA165" s="209"/>
      <c r="AB165" s="209"/>
      <c r="AC165" s="209"/>
      <c r="AD165" s="209"/>
      <c r="AE165" s="209"/>
      <c r="AF165" s="209"/>
      <c r="AG165" s="209" t="s">
        <v>190</v>
      </c>
      <c r="AH165" s="209"/>
      <c r="AI165" s="209"/>
      <c r="AJ165" s="209"/>
      <c r="AK165" s="209"/>
      <c r="AL165" s="209"/>
      <c r="AM165" s="209"/>
      <c r="AN165" s="209"/>
      <c r="AO165" s="209"/>
      <c r="AP165" s="209"/>
      <c r="AQ165" s="209"/>
      <c r="AR165" s="209"/>
      <c r="AS165" s="209"/>
      <c r="AT165" s="209"/>
      <c r="AU165" s="209"/>
      <c r="AV165" s="209"/>
      <c r="AW165" s="209"/>
      <c r="AX165" s="209"/>
      <c r="AY165" s="209"/>
      <c r="AZ165" s="209"/>
      <c r="BA165" s="209"/>
      <c r="BB165" s="209"/>
      <c r="BC165" s="209"/>
      <c r="BD165" s="209"/>
      <c r="BE165" s="209"/>
      <c r="BF165" s="209"/>
      <c r="BG165" s="209"/>
      <c r="BH165" s="209"/>
    </row>
    <row r="166" spans="1:60" ht="21" outlineLevel="3" x14ac:dyDescent="0.25">
      <c r="A166" s="216"/>
      <c r="B166" s="217"/>
      <c r="C166" s="257" t="s">
        <v>335</v>
      </c>
      <c r="D166" s="253"/>
      <c r="E166" s="253"/>
      <c r="F166" s="253"/>
      <c r="G166" s="253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09"/>
      <c r="AA166" s="209"/>
      <c r="AB166" s="209"/>
      <c r="AC166" s="209"/>
      <c r="AD166" s="209"/>
      <c r="AE166" s="209"/>
      <c r="AF166" s="209"/>
      <c r="AG166" s="209" t="s">
        <v>190</v>
      </c>
      <c r="AH166" s="209"/>
      <c r="AI166" s="209"/>
      <c r="AJ166" s="209"/>
      <c r="AK166" s="209"/>
      <c r="AL166" s="209"/>
      <c r="AM166" s="209"/>
      <c r="AN166" s="209"/>
      <c r="AO166" s="209"/>
      <c r="AP166" s="209"/>
      <c r="AQ166" s="209"/>
      <c r="AR166" s="209"/>
      <c r="AS166" s="209"/>
      <c r="AT166" s="209"/>
      <c r="AU166" s="209"/>
      <c r="AV166" s="209"/>
      <c r="AW166" s="209"/>
      <c r="AX166" s="209"/>
      <c r="AY166" s="209"/>
      <c r="AZ166" s="209"/>
      <c r="BA166" s="237" t="str">
        <f>C166</f>
        <v>- při vodorovné dopravě po vodě : vyložení na hromady na suchu nebo na přeložení na dopravní prostředek na suchu do 15 m vodorovně a současně do 4 m svisle,</v>
      </c>
      <c r="BB166" s="209"/>
      <c r="BC166" s="209"/>
      <c r="BD166" s="209"/>
      <c r="BE166" s="209"/>
      <c r="BF166" s="209"/>
      <c r="BG166" s="209"/>
      <c r="BH166" s="209"/>
    </row>
    <row r="167" spans="1:60" outlineLevel="3" x14ac:dyDescent="0.25">
      <c r="A167" s="216"/>
      <c r="B167" s="217"/>
      <c r="C167" s="257" t="s">
        <v>336</v>
      </c>
      <c r="D167" s="253"/>
      <c r="E167" s="253"/>
      <c r="F167" s="253"/>
      <c r="G167" s="253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09"/>
      <c r="AA167" s="209"/>
      <c r="AB167" s="209"/>
      <c r="AC167" s="209"/>
      <c r="AD167" s="209"/>
      <c r="AE167" s="209"/>
      <c r="AF167" s="209"/>
      <c r="AG167" s="209" t="s">
        <v>190</v>
      </c>
      <c r="AH167" s="209"/>
      <c r="AI167" s="209"/>
      <c r="AJ167" s="209"/>
      <c r="AK167" s="209"/>
      <c r="AL167" s="209"/>
      <c r="AM167" s="209"/>
      <c r="AN167" s="209"/>
      <c r="AO167" s="209"/>
      <c r="AP167" s="209"/>
      <c r="AQ167" s="209"/>
      <c r="AR167" s="209"/>
      <c r="AS167" s="209"/>
      <c r="AT167" s="209"/>
      <c r="AU167" s="209"/>
      <c r="AV167" s="209"/>
      <c r="AW167" s="209"/>
      <c r="AX167" s="209"/>
      <c r="AY167" s="209"/>
      <c r="AZ167" s="209"/>
      <c r="BA167" s="209"/>
      <c r="BB167" s="209"/>
      <c r="BC167" s="209"/>
      <c r="BD167" s="209"/>
      <c r="BE167" s="209"/>
      <c r="BF167" s="209"/>
      <c r="BG167" s="209"/>
      <c r="BH167" s="209"/>
    </row>
    <row r="168" spans="1:60" outlineLevel="2" x14ac:dyDescent="0.25">
      <c r="A168" s="216"/>
      <c r="B168" s="217"/>
      <c r="C168" s="256" t="s">
        <v>337</v>
      </c>
      <c r="D168" s="250"/>
      <c r="E168" s="251"/>
      <c r="F168" s="220"/>
      <c r="G168" s="220"/>
      <c r="H168" s="220"/>
      <c r="I168" s="220"/>
      <c r="J168" s="220"/>
      <c r="K168" s="220"/>
      <c r="L168" s="220"/>
      <c r="M168" s="220"/>
      <c r="N168" s="219"/>
      <c r="O168" s="219"/>
      <c r="P168" s="219"/>
      <c r="Q168" s="219"/>
      <c r="R168" s="220"/>
      <c r="S168" s="220"/>
      <c r="T168" s="220"/>
      <c r="U168" s="220"/>
      <c r="V168" s="220"/>
      <c r="W168" s="220"/>
      <c r="X168" s="220"/>
      <c r="Y168" s="220"/>
      <c r="Z168" s="209"/>
      <c r="AA168" s="209"/>
      <c r="AB168" s="209"/>
      <c r="AC168" s="209"/>
      <c r="AD168" s="209"/>
      <c r="AE168" s="209"/>
      <c r="AF168" s="209"/>
      <c r="AG168" s="209" t="s">
        <v>222</v>
      </c>
      <c r="AH168" s="209">
        <v>0</v>
      </c>
      <c r="AI168" s="209"/>
      <c r="AJ168" s="209"/>
      <c r="AK168" s="209"/>
      <c r="AL168" s="209"/>
      <c r="AM168" s="209"/>
      <c r="AN168" s="209"/>
      <c r="AO168" s="209"/>
      <c r="AP168" s="209"/>
      <c r="AQ168" s="209"/>
      <c r="AR168" s="209"/>
      <c r="AS168" s="209"/>
      <c r="AT168" s="209"/>
      <c r="AU168" s="209"/>
      <c r="AV168" s="209"/>
      <c r="AW168" s="209"/>
      <c r="AX168" s="209"/>
      <c r="AY168" s="209"/>
      <c r="AZ168" s="209"/>
      <c r="BA168" s="209"/>
      <c r="BB168" s="209"/>
      <c r="BC168" s="209"/>
      <c r="BD168" s="209"/>
      <c r="BE168" s="209"/>
      <c r="BF168" s="209"/>
      <c r="BG168" s="209"/>
      <c r="BH168" s="209"/>
    </row>
    <row r="169" spans="1:60" outlineLevel="3" x14ac:dyDescent="0.25">
      <c r="A169" s="216"/>
      <c r="B169" s="217"/>
      <c r="C169" s="256" t="s">
        <v>338</v>
      </c>
      <c r="D169" s="250"/>
      <c r="E169" s="251"/>
      <c r="F169" s="220"/>
      <c r="G169" s="220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09"/>
      <c r="AA169" s="209"/>
      <c r="AB169" s="209"/>
      <c r="AC169" s="209"/>
      <c r="AD169" s="209"/>
      <c r="AE169" s="209"/>
      <c r="AF169" s="209"/>
      <c r="AG169" s="209" t="s">
        <v>222</v>
      </c>
      <c r="AH169" s="209">
        <v>0</v>
      </c>
      <c r="AI169" s="209"/>
      <c r="AJ169" s="209"/>
      <c r="AK169" s="209"/>
      <c r="AL169" s="209"/>
      <c r="AM169" s="209"/>
      <c r="AN169" s="209"/>
      <c r="AO169" s="209"/>
      <c r="AP169" s="209"/>
      <c r="AQ169" s="209"/>
      <c r="AR169" s="209"/>
      <c r="AS169" s="209"/>
      <c r="AT169" s="209"/>
      <c r="AU169" s="209"/>
      <c r="AV169" s="209"/>
      <c r="AW169" s="209"/>
      <c r="AX169" s="209"/>
      <c r="AY169" s="209"/>
      <c r="AZ169" s="209"/>
      <c r="BA169" s="209"/>
      <c r="BB169" s="209"/>
      <c r="BC169" s="209"/>
      <c r="BD169" s="209"/>
      <c r="BE169" s="209"/>
      <c r="BF169" s="209"/>
      <c r="BG169" s="209"/>
      <c r="BH169" s="209"/>
    </row>
    <row r="170" spans="1:60" outlineLevel="3" x14ac:dyDescent="0.25">
      <c r="A170" s="216"/>
      <c r="B170" s="217"/>
      <c r="C170" s="256" t="s">
        <v>339</v>
      </c>
      <c r="D170" s="250"/>
      <c r="E170" s="251">
        <v>0.23618</v>
      </c>
      <c r="F170" s="220"/>
      <c r="G170" s="220"/>
      <c r="H170" s="220"/>
      <c r="I170" s="220"/>
      <c r="J170" s="220"/>
      <c r="K170" s="220"/>
      <c r="L170" s="220"/>
      <c r="M170" s="220"/>
      <c r="N170" s="219"/>
      <c r="O170" s="219"/>
      <c r="P170" s="219"/>
      <c r="Q170" s="219"/>
      <c r="R170" s="220"/>
      <c r="S170" s="220"/>
      <c r="T170" s="220"/>
      <c r="U170" s="220"/>
      <c r="V170" s="220"/>
      <c r="W170" s="220"/>
      <c r="X170" s="220"/>
      <c r="Y170" s="220"/>
      <c r="Z170" s="209"/>
      <c r="AA170" s="209"/>
      <c r="AB170" s="209"/>
      <c r="AC170" s="209"/>
      <c r="AD170" s="209"/>
      <c r="AE170" s="209"/>
      <c r="AF170" s="209"/>
      <c r="AG170" s="209" t="s">
        <v>222</v>
      </c>
      <c r="AH170" s="209">
        <v>0</v>
      </c>
      <c r="AI170" s="209"/>
      <c r="AJ170" s="209"/>
      <c r="AK170" s="209"/>
      <c r="AL170" s="209"/>
      <c r="AM170" s="209"/>
      <c r="AN170" s="209"/>
      <c r="AO170" s="209"/>
      <c r="AP170" s="209"/>
      <c r="AQ170" s="209"/>
      <c r="AR170" s="209"/>
      <c r="AS170" s="209"/>
      <c r="AT170" s="209"/>
      <c r="AU170" s="209"/>
      <c r="AV170" s="209"/>
      <c r="AW170" s="209"/>
      <c r="AX170" s="209"/>
      <c r="AY170" s="209"/>
      <c r="AZ170" s="209"/>
      <c r="BA170" s="209"/>
      <c r="BB170" s="209"/>
      <c r="BC170" s="209"/>
      <c r="BD170" s="209"/>
      <c r="BE170" s="209"/>
      <c r="BF170" s="209"/>
      <c r="BG170" s="209"/>
      <c r="BH170" s="209"/>
    </row>
    <row r="171" spans="1:60" outlineLevel="2" x14ac:dyDescent="0.25">
      <c r="A171" s="216"/>
      <c r="B171" s="217"/>
      <c r="C171" s="245"/>
      <c r="D171" s="240"/>
      <c r="E171" s="240"/>
      <c r="F171" s="240"/>
      <c r="G171" s="240"/>
      <c r="H171" s="220"/>
      <c r="I171" s="220"/>
      <c r="J171" s="220"/>
      <c r="K171" s="220"/>
      <c r="L171" s="220"/>
      <c r="M171" s="220"/>
      <c r="N171" s="219"/>
      <c r="O171" s="219"/>
      <c r="P171" s="219"/>
      <c r="Q171" s="219"/>
      <c r="R171" s="220"/>
      <c r="S171" s="220"/>
      <c r="T171" s="220"/>
      <c r="U171" s="220"/>
      <c r="V171" s="220"/>
      <c r="W171" s="220"/>
      <c r="X171" s="220"/>
      <c r="Y171" s="220"/>
      <c r="Z171" s="209"/>
      <c r="AA171" s="209"/>
      <c r="AB171" s="209"/>
      <c r="AC171" s="209"/>
      <c r="AD171" s="209"/>
      <c r="AE171" s="209"/>
      <c r="AF171" s="209"/>
      <c r="AG171" s="209" t="s">
        <v>191</v>
      </c>
      <c r="AH171" s="209"/>
      <c r="AI171" s="209"/>
      <c r="AJ171" s="209"/>
      <c r="AK171" s="209"/>
      <c r="AL171" s="209"/>
      <c r="AM171" s="209"/>
      <c r="AN171" s="209"/>
      <c r="AO171" s="209"/>
      <c r="AP171" s="209"/>
      <c r="AQ171" s="209"/>
      <c r="AR171" s="209"/>
      <c r="AS171" s="209"/>
      <c r="AT171" s="209"/>
      <c r="AU171" s="209"/>
      <c r="AV171" s="209"/>
      <c r="AW171" s="209"/>
      <c r="AX171" s="209"/>
      <c r="AY171" s="209"/>
      <c r="AZ171" s="209"/>
      <c r="BA171" s="209"/>
      <c r="BB171" s="209"/>
      <c r="BC171" s="209"/>
      <c r="BD171" s="209"/>
      <c r="BE171" s="209"/>
      <c r="BF171" s="209"/>
      <c r="BG171" s="209"/>
      <c r="BH171" s="209"/>
    </row>
    <row r="172" spans="1:60" outlineLevel="1" x14ac:dyDescent="0.25">
      <c r="A172" s="230">
        <v>29</v>
      </c>
      <c r="B172" s="231" t="s">
        <v>340</v>
      </c>
      <c r="C172" s="243" t="s">
        <v>341</v>
      </c>
      <c r="D172" s="232" t="s">
        <v>293</v>
      </c>
      <c r="E172" s="233">
        <v>0.23618</v>
      </c>
      <c r="F172" s="234"/>
      <c r="G172" s="235">
        <f>ROUND(E172*F172,2)</f>
        <v>0</v>
      </c>
      <c r="H172" s="234"/>
      <c r="I172" s="235">
        <f>ROUND(E172*H172,2)</f>
        <v>0</v>
      </c>
      <c r="J172" s="234"/>
      <c r="K172" s="235">
        <f>ROUND(E172*J172,2)</f>
        <v>0</v>
      </c>
      <c r="L172" s="235">
        <v>21</v>
      </c>
      <c r="M172" s="235">
        <f>G172*(1+L172/100)</f>
        <v>0</v>
      </c>
      <c r="N172" s="233">
        <v>0</v>
      </c>
      <c r="O172" s="233">
        <f>ROUND(E172*N172,2)</f>
        <v>0</v>
      </c>
      <c r="P172" s="233">
        <v>0</v>
      </c>
      <c r="Q172" s="233">
        <f>ROUND(E172*P172,2)</f>
        <v>0</v>
      </c>
      <c r="R172" s="235" t="s">
        <v>280</v>
      </c>
      <c r="S172" s="235" t="s">
        <v>184</v>
      </c>
      <c r="T172" s="236" t="s">
        <v>184</v>
      </c>
      <c r="U172" s="220">
        <v>0.49</v>
      </c>
      <c r="V172" s="220">
        <f>ROUND(E172*U172,2)</f>
        <v>0.12</v>
      </c>
      <c r="W172" s="220"/>
      <c r="X172" s="220" t="s">
        <v>330</v>
      </c>
      <c r="Y172" s="220" t="s">
        <v>187</v>
      </c>
      <c r="Z172" s="209"/>
      <c r="AA172" s="209"/>
      <c r="AB172" s="209"/>
      <c r="AC172" s="209"/>
      <c r="AD172" s="209"/>
      <c r="AE172" s="209"/>
      <c r="AF172" s="209"/>
      <c r="AG172" s="209" t="s">
        <v>331</v>
      </c>
      <c r="AH172" s="209"/>
      <c r="AI172" s="209"/>
      <c r="AJ172" s="209"/>
      <c r="AK172" s="209"/>
      <c r="AL172" s="209"/>
      <c r="AM172" s="209"/>
      <c r="AN172" s="209"/>
      <c r="AO172" s="209"/>
      <c r="AP172" s="209"/>
      <c r="AQ172" s="209"/>
      <c r="AR172" s="209"/>
      <c r="AS172" s="209"/>
      <c r="AT172" s="209"/>
      <c r="AU172" s="209"/>
      <c r="AV172" s="209"/>
      <c r="AW172" s="209"/>
      <c r="AX172" s="209"/>
      <c r="AY172" s="209"/>
      <c r="AZ172" s="209"/>
      <c r="BA172" s="209"/>
      <c r="BB172" s="209"/>
      <c r="BC172" s="209"/>
      <c r="BD172" s="209"/>
      <c r="BE172" s="209"/>
      <c r="BF172" s="209"/>
      <c r="BG172" s="209"/>
      <c r="BH172" s="209"/>
    </row>
    <row r="173" spans="1:60" outlineLevel="2" x14ac:dyDescent="0.25">
      <c r="A173" s="216"/>
      <c r="B173" s="217"/>
      <c r="C173" s="244" t="s">
        <v>342</v>
      </c>
      <c r="D173" s="238"/>
      <c r="E173" s="238"/>
      <c r="F173" s="238"/>
      <c r="G173" s="238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09"/>
      <c r="AA173" s="209"/>
      <c r="AB173" s="209"/>
      <c r="AC173" s="209"/>
      <c r="AD173" s="209"/>
      <c r="AE173" s="209"/>
      <c r="AF173" s="209"/>
      <c r="AG173" s="209" t="s">
        <v>190</v>
      </c>
      <c r="AH173" s="209"/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209"/>
      <c r="AT173" s="209"/>
      <c r="AU173" s="209"/>
      <c r="AV173" s="209"/>
      <c r="AW173" s="209"/>
      <c r="AX173" s="209"/>
      <c r="AY173" s="209"/>
      <c r="AZ173" s="209"/>
      <c r="BA173" s="209"/>
      <c r="BB173" s="209"/>
      <c r="BC173" s="209"/>
      <c r="BD173" s="209"/>
      <c r="BE173" s="209"/>
      <c r="BF173" s="209"/>
      <c r="BG173" s="209"/>
      <c r="BH173" s="209"/>
    </row>
    <row r="174" spans="1:60" outlineLevel="2" x14ac:dyDescent="0.25">
      <c r="A174" s="216"/>
      <c r="B174" s="217"/>
      <c r="C174" s="256" t="s">
        <v>337</v>
      </c>
      <c r="D174" s="250"/>
      <c r="E174" s="251"/>
      <c r="F174" s="220"/>
      <c r="G174" s="220"/>
      <c r="H174" s="220"/>
      <c r="I174" s="220"/>
      <c r="J174" s="220"/>
      <c r="K174" s="220"/>
      <c r="L174" s="220"/>
      <c r="M174" s="220"/>
      <c r="N174" s="219"/>
      <c r="O174" s="219"/>
      <c r="P174" s="219"/>
      <c r="Q174" s="219"/>
      <c r="R174" s="220"/>
      <c r="S174" s="220"/>
      <c r="T174" s="220"/>
      <c r="U174" s="220"/>
      <c r="V174" s="220"/>
      <c r="W174" s="220"/>
      <c r="X174" s="220"/>
      <c r="Y174" s="220"/>
      <c r="Z174" s="209"/>
      <c r="AA174" s="209"/>
      <c r="AB174" s="209"/>
      <c r="AC174" s="209"/>
      <c r="AD174" s="209"/>
      <c r="AE174" s="209"/>
      <c r="AF174" s="209"/>
      <c r="AG174" s="209" t="s">
        <v>222</v>
      </c>
      <c r="AH174" s="209">
        <v>0</v>
      </c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</row>
    <row r="175" spans="1:60" outlineLevel="3" x14ac:dyDescent="0.25">
      <c r="A175" s="216"/>
      <c r="B175" s="217"/>
      <c r="C175" s="256" t="s">
        <v>338</v>
      </c>
      <c r="D175" s="250"/>
      <c r="E175" s="251"/>
      <c r="F175" s="220"/>
      <c r="G175" s="220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09"/>
      <c r="AA175" s="209"/>
      <c r="AB175" s="209"/>
      <c r="AC175" s="209"/>
      <c r="AD175" s="209"/>
      <c r="AE175" s="209"/>
      <c r="AF175" s="209"/>
      <c r="AG175" s="209" t="s">
        <v>222</v>
      </c>
      <c r="AH175" s="209">
        <v>0</v>
      </c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209"/>
      <c r="AT175" s="209"/>
      <c r="AU175" s="209"/>
      <c r="AV175" s="209"/>
      <c r="AW175" s="209"/>
      <c r="AX175" s="209"/>
      <c r="AY175" s="209"/>
      <c r="AZ175" s="209"/>
      <c r="BA175" s="209"/>
      <c r="BB175" s="209"/>
      <c r="BC175" s="209"/>
      <c r="BD175" s="209"/>
      <c r="BE175" s="209"/>
      <c r="BF175" s="209"/>
      <c r="BG175" s="209"/>
      <c r="BH175" s="209"/>
    </row>
    <row r="176" spans="1:60" outlineLevel="3" x14ac:dyDescent="0.25">
      <c r="A176" s="216"/>
      <c r="B176" s="217"/>
      <c r="C176" s="256" t="s">
        <v>339</v>
      </c>
      <c r="D176" s="250"/>
      <c r="E176" s="251">
        <v>0.23618</v>
      </c>
      <c r="F176" s="220"/>
      <c r="G176" s="220"/>
      <c r="H176" s="220"/>
      <c r="I176" s="220"/>
      <c r="J176" s="220"/>
      <c r="K176" s="220"/>
      <c r="L176" s="220"/>
      <c r="M176" s="220"/>
      <c r="N176" s="219"/>
      <c r="O176" s="219"/>
      <c r="P176" s="219"/>
      <c r="Q176" s="219"/>
      <c r="R176" s="220"/>
      <c r="S176" s="220"/>
      <c r="T176" s="220"/>
      <c r="U176" s="220"/>
      <c r="V176" s="220"/>
      <c r="W176" s="220"/>
      <c r="X176" s="220"/>
      <c r="Y176" s="220"/>
      <c r="Z176" s="209"/>
      <c r="AA176" s="209"/>
      <c r="AB176" s="209"/>
      <c r="AC176" s="209"/>
      <c r="AD176" s="209"/>
      <c r="AE176" s="209"/>
      <c r="AF176" s="209"/>
      <c r="AG176" s="209" t="s">
        <v>222</v>
      </c>
      <c r="AH176" s="209">
        <v>0</v>
      </c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</row>
    <row r="177" spans="1:60" outlineLevel="2" x14ac:dyDescent="0.25">
      <c r="A177" s="216"/>
      <c r="B177" s="217"/>
      <c r="C177" s="245"/>
      <c r="D177" s="240"/>
      <c r="E177" s="240"/>
      <c r="F177" s="240"/>
      <c r="G177" s="240"/>
      <c r="H177" s="220"/>
      <c r="I177" s="220"/>
      <c r="J177" s="220"/>
      <c r="K177" s="220"/>
      <c r="L177" s="220"/>
      <c r="M177" s="220"/>
      <c r="N177" s="219"/>
      <c r="O177" s="219"/>
      <c r="P177" s="219"/>
      <c r="Q177" s="219"/>
      <c r="R177" s="220"/>
      <c r="S177" s="220"/>
      <c r="T177" s="220"/>
      <c r="U177" s="220"/>
      <c r="V177" s="220"/>
      <c r="W177" s="220"/>
      <c r="X177" s="220"/>
      <c r="Y177" s="220"/>
      <c r="Z177" s="209"/>
      <c r="AA177" s="209"/>
      <c r="AB177" s="209"/>
      <c r="AC177" s="209"/>
      <c r="AD177" s="209"/>
      <c r="AE177" s="209"/>
      <c r="AF177" s="209"/>
      <c r="AG177" s="209" t="s">
        <v>191</v>
      </c>
      <c r="AH177" s="209"/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209"/>
      <c r="AT177" s="209"/>
      <c r="AU177" s="209"/>
      <c r="AV177" s="209"/>
      <c r="AW177" s="209"/>
      <c r="AX177" s="209"/>
      <c r="AY177" s="209"/>
      <c r="AZ177" s="209"/>
      <c r="BA177" s="209"/>
      <c r="BB177" s="209"/>
      <c r="BC177" s="209"/>
      <c r="BD177" s="209"/>
      <c r="BE177" s="209"/>
      <c r="BF177" s="209"/>
      <c r="BG177" s="209"/>
      <c r="BH177" s="209"/>
    </row>
    <row r="178" spans="1:60" outlineLevel="1" x14ac:dyDescent="0.25">
      <c r="A178" s="230">
        <v>30</v>
      </c>
      <c r="B178" s="231" t="s">
        <v>343</v>
      </c>
      <c r="C178" s="243" t="s">
        <v>344</v>
      </c>
      <c r="D178" s="232" t="s">
        <v>293</v>
      </c>
      <c r="E178" s="233">
        <v>4.4875100000000003</v>
      </c>
      <c r="F178" s="234"/>
      <c r="G178" s="235">
        <f>ROUND(E178*F178,2)</f>
        <v>0</v>
      </c>
      <c r="H178" s="234"/>
      <c r="I178" s="235">
        <f>ROUND(E178*H178,2)</f>
        <v>0</v>
      </c>
      <c r="J178" s="234"/>
      <c r="K178" s="235">
        <f>ROUND(E178*J178,2)</f>
        <v>0</v>
      </c>
      <c r="L178" s="235">
        <v>21</v>
      </c>
      <c r="M178" s="235">
        <f>G178*(1+L178/100)</f>
        <v>0</v>
      </c>
      <c r="N178" s="233">
        <v>0</v>
      </c>
      <c r="O178" s="233">
        <f>ROUND(E178*N178,2)</f>
        <v>0</v>
      </c>
      <c r="P178" s="233">
        <v>0</v>
      </c>
      <c r="Q178" s="233">
        <f>ROUND(E178*P178,2)</f>
        <v>0</v>
      </c>
      <c r="R178" s="235" t="s">
        <v>280</v>
      </c>
      <c r="S178" s="235" t="s">
        <v>184</v>
      </c>
      <c r="T178" s="236" t="s">
        <v>184</v>
      </c>
      <c r="U178" s="220">
        <v>0</v>
      </c>
      <c r="V178" s="220">
        <f>ROUND(E178*U178,2)</f>
        <v>0</v>
      </c>
      <c r="W178" s="220"/>
      <c r="X178" s="220" t="s">
        <v>330</v>
      </c>
      <c r="Y178" s="220" t="s">
        <v>187</v>
      </c>
      <c r="Z178" s="209"/>
      <c r="AA178" s="209"/>
      <c r="AB178" s="209"/>
      <c r="AC178" s="209"/>
      <c r="AD178" s="209"/>
      <c r="AE178" s="209"/>
      <c r="AF178" s="209"/>
      <c r="AG178" s="209" t="s">
        <v>331</v>
      </c>
      <c r="AH178" s="209"/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209"/>
      <c r="AT178" s="209"/>
      <c r="AU178" s="209"/>
      <c r="AV178" s="209"/>
      <c r="AW178" s="209"/>
      <c r="AX178" s="209"/>
      <c r="AY178" s="209"/>
      <c r="AZ178" s="209"/>
      <c r="BA178" s="209"/>
      <c r="BB178" s="209"/>
      <c r="BC178" s="209"/>
      <c r="BD178" s="209"/>
      <c r="BE178" s="209"/>
      <c r="BF178" s="209"/>
      <c r="BG178" s="209"/>
      <c r="BH178" s="209"/>
    </row>
    <row r="179" spans="1:60" outlineLevel="2" x14ac:dyDescent="0.25">
      <c r="A179" s="216"/>
      <c r="B179" s="217"/>
      <c r="C179" s="256" t="s">
        <v>337</v>
      </c>
      <c r="D179" s="250"/>
      <c r="E179" s="251"/>
      <c r="F179" s="220"/>
      <c r="G179" s="220"/>
      <c r="H179" s="220"/>
      <c r="I179" s="220"/>
      <c r="J179" s="220"/>
      <c r="K179" s="220"/>
      <c r="L179" s="220"/>
      <c r="M179" s="220"/>
      <c r="N179" s="219"/>
      <c r="O179" s="219"/>
      <c r="P179" s="219"/>
      <c r="Q179" s="219"/>
      <c r="R179" s="220"/>
      <c r="S179" s="220"/>
      <c r="T179" s="220"/>
      <c r="U179" s="220"/>
      <c r="V179" s="220"/>
      <c r="W179" s="220"/>
      <c r="X179" s="220"/>
      <c r="Y179" s="220"/>
      <c r="Z179" s="209"/>
      <c r="AA179" s="209"/>
      <c r="AB179" s="209"/>
      <c r="AC179" s="209"/>
      <c r="AD179" s="209"/>
      <c r="AE179" s="209"/>
      <c r="AF179" s="209"/>
      <c r="AG179" s="209" t="s">
        <v>222</v>
      </c>
      <c r="AH179" s="209">
        <v>0</v>
      </c>
      <c r="AI179" s="209"/>
      <c r="AJ179" s="209"/>
      <c r="AK179" s="209"/>
      <c r="AL179" s="209"/>
      <c r="AM179" s="209"/>
      <c r="AN179" s="209"/>
      <c r="AO179" s="209"/>
      <c r="AP179" s="209"/>
      <c r="AQ179" s="209"/>
      <c r="AR179" s="209"/>
      <c r="AS179" s="209"/>
      <c r="AT179" s="209"/>
      <c r="AU179" s="209"/>
      <c r="AV179" s="209"/>
      <c r="AW179" s="209"/>
      <c r="AX179" s="209"/>
      <c r="AY179" s="209"/>
      <c r="AZ179" s="209"/>
      <c r="BA179" s="209"/>
      <c r="BB179" s="209"/>
      <c r="BC179" s="209"/>
      <c r="BD179" s="209"/>
      <c r="BE179" s="209"/>
      <c r="BF179" s="209"/>
      <c r="BG179" s="209"/>
      <c r="BH179" s="209"/>
    </row>
    <row r="180" spans="1:60" outlineLevel="3" x14ac:dyDescent="0.25">
      <c r="A180" s="216"/>
      <c r="B180" s="217"/>
      <c r="C180" s="256" t="s">
        <v>338</v>
      </c>
      <c r="D180" s="250"/>
      <c r="E180" s="251"/>
      <c r="F180" s="220"/>
      <c r="G180" s="220"/>
      <c r="H180" s="220"/>
      <c r="I180" s="220"/>
      <c r="J180" s="220"/>
      <c r="K180" s="220"/>
      <c r="L180" s="220"/>
      <c r="M180" s="220"/>
      <c r="N180" s="219"/>
      <c r="O180" s="219"/>
      <c r="P180" s="219"/>
      <c r="Q180" s="219"/>
      <c r="R180" s="220"/>
      <c r="S180" s="220"/>
      <c r="T180" s="220"/>
      <c r="U180" s="220"/>
      <c r="V180" s="220"/>
      <c r="W180" s="220"/>
      <c r="X180" s="220"/>
      <c r="Y180" s="220"/>
      <c r="Z180" s="209"/>
      <c r="AA180" s="209"/>
      <c r="AB180" s="209"/>
      <c r="AC180" s="209"/>
      <c r="AD180" s="209"/>
      <c r="AE180" s="209"/>
      <c r="AF180" s="209"/>
      <c r="AG180" s="209" t="s">
        <v>222</v>
      </c>
      <c r="AH180" s="209">
        <v>0</v>
      </c>
      <c r="AI180" s="209"/>
      <c r="AJ180" s="209"/>
      <c r="AK180" s="209"/>
      <c r="AL180" s="209"/>
      <c r="AM180" s="209"/>
      <c r="AN180" s="209"/>
      <c r="AO180" s="209"/>
      <c r="AP180" s="209"/>
      <c r="AQ180" s="209"/>
      <c r="AR180" s="209"/>
      <c r="AS180" s="209"/>
      <c r="AT180" s="209"/>
      <c r="AU180" s="209"/>
      <c r="AV180" s="209"/>
      <c r="AW180" s="209"/>
      <c r="AX180" s="209"/>
      <c r="AY180" s="209"/>
      <c r="AZ180" s="209"/>
      <c r="BA180" s="209"/>
      <c r="BB180" s="209"/>
      <c r="BC180" s="209"/>
      <c r="BD180" s="209"/>
      <c r="BE180" s="209"/>
      <c r="BF180" s="209"/>
      <c r="BG180" s="209"/>
      <c r="BH180" s="209"/>
    </row>
    <row r="181" spans="1:60" outlineLevel="3" x14ac:dyDescent="0.25">
      <c r="A181" s="216"/>
      <c r="B181" s="217"/>
      <c r="C181" s="256" t="s">
        <v>345</v>
      </c>
      <c r="D181" s="250"/>
      <c r="E181" s="251">
        <v>4.4875100000000003</v>
      </c>
      <c r="F181" s="220"/>
      <c r="G181" s="220"/>
      <c r="H181" s="220"/>
      <c r="I181" s="220"/>
      <c r="J181" s="220"/>
      <c r="K181" s="220"/>
      <c r="L181" s="220"/>
      <c r="M181" s="220"/>
      <c r="N181" s="219"/>
      <c r="O181" s="219"/>
      <c r="P181" s="219"/>
      <c r="Q181" s="219"/>
      <c r="R181" s="220"/>
      <c r="S181" s="220"/>
      <c r="T181" s="220"/>
      <c r="U181" s="220"/>
      <c r="V181" s="220"/>
      <c r="W181" s="220"/>
      <c r="X181" s="220"/>
      <c r="Y181" s="220"/>
      <c r="Z181" s="209"/>
      <c r="AA181" s="209"/>
      <c r="AB181" s="209"/>
      <c r="AC181" s="209"/>
      <c r="AD181" s="209"/>
      <c r="AE181" s="209"/>
      <c r="AF181" s="209"/>
      <c r="AG181" s="209" t="s">
        <v>222</v>
      </c>
      <c r="AH181" s="209">
        <v>0</v>
      </c>
      <c r="AI181" s="209"/>
      <c r="AJ181" s="209"/>
      <c r="AK181" s="209"/>
      <c r="AL181" s="209"/>
      <c r="AM181" s="209"/>
      <c r="AN181" s="209"/>
      <c r="AO181" s="209"/>
      <c r="AP181" s="209"/>
      <c r="AQ181" s="209"/>
      <c r="AR181" s="209"/>
      <c r="AS181" s="209"/>
      <c r="AT181" s="209"/>
      <c r="AU181" s="209"/>
      <c r="AV181" s="209"/>
      <c r="AW181" s="209"/>
      <c r="AX181" s="209"/>
      <c r="AY181" s="209"/>
      <c r="AZ181" s="209"/>
      <c r="BA181" s="209"/>
      <c r="BB181" s="209"/>
      <c r="BC181" s="209"/>
      <c r="BD181" s="209"/>
      <c r="BE181" s="209"/>
      <c r="BF181" s="209"/>
      <c r="BG181" s="209"/>
      <c r="BH181" s="209"/>
    </row>
    <row r="182" spans="1:60" outlineLevel="2" x14ac:dyDescent="0.25">
      <c r="A182" s="216"/>
      <c r="B182" s="217"/>
      <c r="C182" s="245"/>
      <c r="D182" s="240"/>
      <c r="E182" s="240"/>
      <c r="F182" s="240"/>
      <c r="G182" s="240"/>
      <c r="H182" s="220"/>
      <c r="I182" s="220"/>
      <c r="J182" s="220"/>
      <c r="K182" s="220"/>
      <c r="L182" s="220"/>
      <c r="M182" s="220"/>
      <c r="N182" s="219"/>
      <c r="O182" s="219"/>
      <c r="P182" s="219"/>
      <c r="Q182" s="219"/>
      <c r="R182" s="220"/>
      <c r="S182" s="220"/>
      <c r="T182" s="220"/>
      <c r="U182" s="220"/>
      <c r="V182" s="220"/>
      <c r="W182" s="220"/>
      <c r="X182" s="220"/>
      <c r="Y182" s="220"/>
      <c r="Z182" s="209"/>
      <c r="AA182" s="209"/>
      <c r="AB182" s="209"/>
      <c r="AC182" s="209"/>
      <c r="AD182" s="209"/>
      <c r="AE182" s="209"/>
      <c r="AF182" s="209"/>
      <c r="AG182" s="209" t="s">
        <v>191</v>
      </c>
      <c r="AH182" s="209"/>
      <c r="AI182" s="209"/>
      <c r="AJ182" s="209"/>
      <c r="AK182" s="209"/>
      <c r="AL182" s="209"/>
      <c r="AM182" s="209"/>
      <c r="AN182" s="209"/>
      <c r="AO182" s="209"/>
      <c r="AP182" s="209"/>
      <c r="AQ182" s="209"/>
      <c r="AR182" s="209"/>
      <c r="AS182" s="209"/>
      <c r="AT182" s="209"/>
      <c r="AU182" s="209"/>
      <c r="AV182" s="209"/>
      <c r="AW182" s="209"/>
      <c r="AX182" s="209"/>
      <c r="AY182" s="209"/>
      <c r="AZ182" s="209"/>
      <c r="BA182" s="209"/>
      <c r="BB182" s="209"/>
      <c r="BC182" s="209"/>
      <c r="BD182" s="209"/>
      <c r="BE182" s="209"/>
      <c r="BF182" s="209"/>
      <c r="BG182" s="209"/>
      <c r="BH182" s="209"/>
    </row>
    <row r="183" spans="1:60" outlineLevel="1" x14ac:dyDescent="0.25">
      <c r="A183" s="230">
        <v>31</v>
      </c>
      <c r="B183" s="231" t="s">
        <v>346</v>
      </c>
      <c r="C183" s="243" t="s">
        <v>347</v>
      </c>
      <c r="D183" s="232" t="s">
        <v>293</v>
      </c>
      <c r="E183" s="233">
        <v>0.23618</v>
      </c>
      <c r="F183" s="234"/>
      <c r="G183" s="235">
        <f>ROUND(E183*F183,2)</f>
        <v>0</v>
      </c>
      <c r="H183" s="234"/>
      <c r="I183" s="235">
        <f>ROUND(E183*H183,2)</f>
        <v>0</v>
      </c>
      <c r="J183" s="234"/>
      <c r="K183" s="235">
        <f>ROUND(E183*J183,2)</f>
        <v>0</v>
      </c>
      <c r="L183" s="235">
        <v>21</v>
      </c>
      <c r="M183" s="235">
        <f>G183*(1+L183/100)</f>
        <v>0</v>
      </c>
      <c r="N183" s="233">
        <v>0</v>
      </c>
      <c r="O183" s="233">
        <f>ROUND(E183*N183,2)</f>
        <v>0</v>
      </c>
      <c r="P183" s="233">
        <v>0</v>
      </c>
      <c r="Q183" s="233">
        <f>ROUND(E183*P183,2)</f>
        <v>0</v>
      </c>
      <c r="R183" s="235" t="s">
        <v>280</v>
      </c>
      <c r="S183" s="235" t="s">
        <v>184</v>
      </c>
      <c r="T183" s="236" t="s">
        <v>184</v>
      </c>
      <c r="U183" s="220">
        <v>0.94199999999999995</v>
      </c>
      <c r="V183" s="220">
        <f>ROUND(E183*U183,2)</f>
        <v>0.22</v>
      </c>
      <c r="W183" s="220"/>
      <c r="X183" s="220" t="s">
        <v>330</v>
      </c>
      <c r="Y183" s="220" t="s">
        <v>187</v>
      </c>
      <c r="Z183" s="209"/>
      <c r="AA183" s="209"/>
      <c r="AB183" s="209"/>
      <c r="AC183" s="209"/>
      <c r="AD183" s="209"/>
      <c r="AE183" s="209"/>
      <c r="AF183" s="209"/>
      <c r="AG183" s="209" t="s">
        <v>331</v>
      </c>
      <c r="AH183" s="209"/>
      <c r="AI183" s="209"/>
      <c r="AJ183" s="209"/>
      <c r="AK183" s="209"/>
      <c r="AL183" s="209"/>
      <c r="AM183" s="209"/>
      <c r="AN183" s="209"/>
      <c r="AO183" s="209"/>
      <c r="AP183" s="209"/>
      <c r="AQ183" s="209"/>
      <c r="AR183" s="209"/>
      <c r="AS183" s="209"/>
      <c r="AT183" s="209"/>
      <c r="AU183" s="209"/>
      <c r="AV183" s="209"/>
      <c r="AW183" s="209"/>
      <c r="AX183" s="209"/>
      <c r="AY183" s="209"/>
      <c r="AZ183" s="209"/>
      <c r="BA183" s="209"/>
      <c r="BB183" s="209"/>
      <c r="BC183" s="209"/>
      <c r="BD183" s="209"/>
      <c r="BE183" s="209"/>
      <c r="BF183" s="209"/>
      <c r="BG183" s="209"/>
      <c r="BH183" s="209"/>
    </row>
    <row r="184" spans="1:60" outlineLevel="2" x14ac:dyDescent="0.25">
      <c r="A184" s="216"/>
      <c r="B184" s="217"/>
      <c r="C184" s="244" t="s">
        <v>348</v>
      </c>
      <c r="D184" s="238"/>
      <c r="E184" s="238"/>
      <c r="F184" s="238"/>
      <c r="G184" s="238"/>
      <c r="H184" s="220"/>
      <c r="I184" s="220"/>
      <c r="J184" s="220"/>
      <c r="K184" s="220"/>
      <c r="L184" s="220"/>
      <c r="M184" s="220"/>
      <c r="N184" s="219"/>
      <c r="O184" s="219"/>
      <c r="P184" s="219"/>
      <c r="Q184" s="219"/>
      <c r="R184" s="220"/>
      <c r="S184" s="220"/>
      <c r="T184" s="220"/>
      <c r="U184" s="220"/>
      <c r="V184" s="220"/>
      <c r="W184" s="220"/>
      <c r="X184" s="220"/>
      <c r="Y184" s="220"/>
      <c r="Z184" s="209"/>
      <c r="AA184" s="209"/>
      <c r="AB184" s="209"/>
      <c r="AC184" s="209"/>
      <c r="AD184" s="209"/>
      <c r="AE184" s="209"/>
      <c r="AF184" s="209"/>
      <c r="AG184" s="209" t="s">
        <v>190</v>
      </c>
      <c r="AH184" s="209"/>
      <c r="AI184" s="209"/>
      <c r="AJ184" s="209"/>
      <c r="AK184" s="209"/>
      <c r="AL184" s="209"/>
      <c r="AM184" s="209"/>
      <c r="AN184" s="209"/>
      <c r="AO184" s="209"/>
      <c r="AP184" s="209"/>
      <c r="AQ184" s="209"/>
      <c r="AR184" s="209"/>
      <c r="AS184" s="209"/>
      <c r="AT184" s="209"/>
      <c r="AU184" s="209"/>
      <c r="AV184" s="209"/>
      <c r="AW184" s="209"/>
      <c r="AX184" s="209"/>
      <c r="AY184" s="209"/>
      <c r="AZ184" s="209"/>
      <c r="BA184" s="209"/>
      <c r="BB184" s="209"/>
      <c r="BC184" s="209"/>
      <c r="BD184" s="209"/>
      <c r="BE184" s="209"/>
      <c r="BF184" s="209"/>
      <c r="BG184" s="209"/>
      <c r="BH184" s="209"/>
    </row>
    <row r="185" spans="1:60" outlineLevel="2" x14ac:dyDescent="0.25">
      <c r="A185" s="216"/>
      <c r="B185" s="217"/>
      <c r="C185" s="256" t="s">
        <v>337</v>
      </c>
      <c r="D185" s="250"/>
      <c r="E185" s="251"/>
      <c r="F185" s="220"/>
      <c r="G185" s="220"/>
      <c r="H185" s="220"/>
      <c r="I185" s="220"/>
      <c r="J185" s="220"/>
      <c r="K185" s="220"/>
      <c r="L185" s="220"/>
      <c r="M185" s="220"/>
      <c r="N185" s="219"/>
      <c r="O185" s="219"/>
      <c r="P185" s="219"/>
      <c r="Q185" s="219"/>
      <c r="R185" s="220"/>
      <c r="S185" s="220"/>
      <c r="T185" s="220"/>
      <c r="U185" s="220"/>
      <c r="V185" s="220"/>
      <c r="W185" s="220"/>
      <c r="X185" s="220"/>
      <c r="Y185" s="220"/>
      <c r="Z185" s="209"/>
      <c r="AA185" s="209"/>
      <c r="AB185" s="209"/>
      <c r="AC185" s="209"/>
      <c r="AD185" s="209"/>
      <c r="AE185" s="209"/>
      <c r="AF185" s="209"/>
      <c r="AG185" s="209" t="s">
        <v>222</v>
      </c>
      <c r="AH185" s="209">
        <v>0</v>
      </c>
      <c r="AI185" s="209"/>
      <c r="AJ185" s="209"/>
      <c r="AK185" s="209"/>
      <c r="AL185" s="209"/>
      <c r="AM185" s="209"/>
      <c r="AN185" s="209"/>
      <c r="AO185" s="209"/>
      <c r="AP185" s="209"/>
      <c r="AQ185" s="209"/>
      <c r="AR185" s="209"/>
      <c r="AS185" s="209"/>
      <c r="AT185" s="209"/>
      <c r="AU185" s="209"/>
      <c r="AV185" s="209"/>
      <c r="AW185" s="209"/>
      <c r="AX185" s="209"/>
      <c r="AY185" s="209"/>
      <c r="AZ185" s="209"/>
      <c r="BA185" s="209"/>
      <c r="BB185" s="209"/>
      <c r="BC185" s="209"/>
      <c r="BD185" s="209"/>
      <c r="BE185" s="209"/>
      <c r="BF185" s="209"/>
      <c r="BG185" s="209"/>
      <c r="BH185" s="209"/>
    </row>
    <row r="186" spans="1:60" outlineLevel="3" x14ac:dyDescent="0.25">
      <c r="A186" s="216"/>
      <c r="B186" s="217"/>
      <c r="C186" s="256" t="s">
        <v>338</v>
      </c>
      <c r="D186" s="250"/>
      <c r="E186" s="251"/>
      <c r="F186" s="220"/>
      <c r="G186" s="220"/>
      <c r="H186" s="220"/>
      <c r="I186" s="220"/>
      <c r="J186" s="220"/>
      <c r="K186" s="220"/>
      <c r="L186" s="220"/>
      <c r="M186" s="220"/>
      <c r="N186" s="219"/>
      <c r="O186" s="219"/>
      <c r="P186" s="219"/>
      <c r="Q186" s="219"/>
      <c r="R186" s="220"/>
      <c r="S186" s="220"/>
      <c r="T186" s="220"/>
      <c r="U186" s="220"/>
      <c r="V186" s="220"/>
      <c r="W186" s="220"/>
      <c r="X186" s="220"/>
      <c r="Y186" s="220"/>
      <c r="Z186" s="209"/>
      <c r="AA186" s="209"/>
      <c r="AB186" s="209"/>
      <c r="AC186" s="209"/>
      <c r="AD186" s="209"/>
      <c r="AE186" s="209"/>
      <c r="AF186" s="209"/>
      <c r="AG186" s="209" t="s">
        <v>222</v>
      </c>
      <c r="AH186" s="209">
        <v>0</v>
      </c>
      <c r="AI186" s="209"/>
      <c r="AJ186" s="209"/>
      <c r="AK186" s="209"/>
      <c r="AL186" s="209"/>
      <c r="AM186" s="209"/>
      <c r="AN186" s="209"/>
      <c r="AO186" s="209"/>
      <c r="AP186" s="209"/>
      <c r="AQ186" s="209"/>
      <c r="AR186" s="209"/>
      <c r="AS186" s="209"/>
      <c r="AT186" s="209"/>
      <c r="AU186" s="209"/>
      <c r="AV186" s="209"/>
      <c r="AW186" s="209"/>
      <c r="AX186" s="209"/>
      <c r="AY186" s="209"/>
      <c r="AZ186" s="209"/>
      <c r="BA186" s="209"/>
      <c r="BB186" s="209"/>
      <c r="BC186" s="209"/>
      <c r="BD186" s="209"/>
      <c r="BE186" s="209"/>
      <c r="BF186" s="209"/>
      <c r="BG186" s="209"/>
      <c r="BH186" s="209"/>
    </row>
    <row r="187" spans="1:60" outlineLevel="3" x14ac:dyDescent="0.25">
      <c r="A187" s="216"/>
      <c r="B187" s="217"/>
      <c r="C187" s="256" t="s">
        <v>339</v>
      </c>
      <c r="D187" s="250"/>
      <c r="E187" s="251">
        <v>0.23618</v>
      </c>
      <c r="F187" s="220"/>
      <c r="G187" s="220"/>
      <c r="H187" s="220"/>
      <c r="I187" s="220"/>
      <c r="J187" s="220"/>
      <c r="K187" s="220"/>
      <c r="L187" s="220"/>
      <c r="M187" s="220"/>
      <c r="N187" s="219"/>
      <c r="O187" s="219"/>
      <c r="P187" s="219"/>
      <c r="Q187" s="219"/>
      <c r="R187" s="220"/>
      <c r="S187" s="220"/>
      <c r="T187" s="220"/>
      <c r="U187" s="220"/>
      <c r="V187" s="220"/>
      <c r="W187" s="220"/>
      <c r="X187" s="220"/>
      <c r="Y187" s="220"/>
      <c r="Z187" s="209"/>
      <c r="AA187" s="209"/>
      <c r="AB187" s="209"/>
      <c r="AC187" s="209"/>
      <c r="AD187" s="209"/>
      <c r="AE187" s="209"/>
      <c r="AF187" s="209"/>
      <c r="AG187" s="209" t="s">
        <v>222</v>
      </c>
      <c r="AH187" s="209">
        <v>0</v>
      </c>
      <c r="AI187" s="209"/>
      <c r="AJ187" s="209"/>
      <c r="AK187" s="209"/>
      <c r="AL187" s="209"/>
      <c r="AM187" s="209"/>
      <c r="AN187" s="209"/>
      <c r="AO187" s="209"/>
      <c r="AP187" s="209"/>
      <c r="AQ187" s="209"/>
      <c r="AR187" s="209"/>
      <c r="AS187" s="209"/>
      <c r="AT187" s="209"/>
      <c r="AU187" s="209"/>
      <c r="AV187" s="209"/>
      <c r="AW187" s="209"/>
      <c r="AX187" s="209"/>
      <c r="AY187" s="209"/>
      <c r="AZ187" s="209"/>
      <c r="BA187" s="209"/>
      <c r="BB187" s="209"/>
      <c r="BC187" s="209"/>
      <c r="BD187" s="209"/>
      <c r="BE187" s="209"/>
      <c r="BF187" s="209"/>
      <c r="BG187" s="209"/>
      <c r="BH187" s="209"/>
    </row>
    <row r="188" spans="1:60" outlineLevel="2" x14ac:dyDescent="0.25">
      <c r="A188" s="216"/>
      <c r="B188" s="217"/>
      <c r="C188" s="245"/>
      <c r="D188" s="240"/>
      <c r="E188" s="240"/>
      <c r="F188" s="240"/>
      <c r="G188" s="240"/>
      <c r="H188" s="220"/>
      <c r="I188" s="220"/>
      <c r="J188" s="220"/>
      <c r="K188" s="220"/>
      <c r="L188" s="220"/>
      <c r="M188" s="220"/>
      <c r="N188" s="219"/>
      <c r="O188" s="219"/>
      <c r="P188" s="219"/>
      <c r="Q188" s="219"/>
      <c r="R188" s="220"/>
      <c r="S188" s="220"/>
      <c r="T188" s="220"/>
      <c r="U188" s="220"/>
      <c r="V188" s="220"/>
      <c r="W188" s="220"/>
      <c r="X188" s="220"/>
      <c r="Y188" s="220"/>
      <c r="Z188" s="209"/>
      <c r="AA188" s="209"/>
      <c r="AB188" s="209"/>
      <c r="AC188" s="209"/>
      <c r="AD188" s="209"/>
      <c r="AE188" s="209"/>
      <c r="AF188" s="209"/>
      <c r="AG188" s="209" t="s">
        <v>191</v>
      </c>
      <c r="AH188" s="209"/>
      <c r="AI188" s="209"/>
      <c r="AJ188" s="209"/>
      <c r="AK188" s="209"/>
      <c r="AL188" s="209"/>
      <c r="AM188" s="209"/>
      <c r="AN188" s="209"/>
      <c r="AO188" s="209"/>
      <c r="AP188" s="209"/>
      <c r="AQ188" s="209"/>
      <c r="AR188" s="209"/>
      <c r="AS188" s="209"/>
      <c r="AT188" s="209"/>
      <c r="AU188" s="209"/>
      <c r="AV188" s="209"/>
      <c r="AW188" s="209"/>
      <c r="AX188" s="209"/>
      <c r="AY188" s="209"/>
      <c r="AZ188" s="209"/>
      <c r="BA188" s="209"/>
      <c r="BB188" s="209"/>
      <c r="BC188" s="209"/>
      <c r="BD188" s="209"/>
      <c r="BE188" s="209"/>
      <c r="BF188" s="209"/>
      <c r="BG188" s="209"/>
      <c r="BH188" s="209"/>
    </row>
    <row r="189" spans="1:60" outlineLevel="1" x14ac:dyDescent="0.25">
      <c r="A189" s="230">
        <v>32</v>
      </c>
      <c r="B189" s="231" t="s">
        <v>349</v>
      </c>
      <c r="C189" s="243" t="s">
        <v>350</v>
      </c>
      <c r="D189" s="232" t="s">
        <v>293</v>
      </c>
      <c r="E189" s="233">
        <v>3.54278</v>
      </c>
      <c r="F189" s="234"/>
      <c r="G189" s="235">
        <f>ROUND(E189*F189,2)</f>
        <v>0</v>
      </c>
      <c r="H189" s="234"/>
      <c r="I189" s="235">
        <f>ROUND(E189*H189,2)</f>
        <v>0</v>
      </c>
      <c r="J189" s="234"/>
      <c r="K189" s="235">
        <f>ROUND(E189*J189,2)</f>
        <v>0</v>
      </c>
      <c r="L189" s="235">
        <v>21</v>
      </c>
      <c r="M189" s="235">
        <f>G189*(1+L189/100)</f>
        <v>0</v>
      </c>
      <c r="N189" s="233">
        <v>0</v>
      </c>
      <c r="O189" s="233">
        <f>ROUND(E189*N189,2)</f>
        <v>0</v>
      </c>
      <c r="P189" s="233">
        <v>0</v>
      </c>
      <c r="Q189" s="233">
        <f>ROUND(E189*P189,2)</f>
        <v>0</v>
      </c>
      <c r="R189" s="235" t="s">
        <v>280</v>
      </c>
      <c r="S189" s="235" t="s">
        <v>184</v>
      </c>
      <c r="T189" s="236" t="s">
        <v>184</v>
      </c>
      <c r="U189" s="220">
        <v>0.105</v>
      </c>
      <c r="V189" s="220">
        <f>ROUND(E189*U189,2)</f>
        <v>0.37</v>
      </c>
      <c r="W189" s="220"/>
      <c r="X189" s="220" t="s">
        <v>330</v>
      </c>
      <c r="Y189" s="220" t="s">
        <v>187</v>
      </c>
      <c r="Z189" s="209"/>
      <c r="AA189" s="209"/>
      <c r="AB189" s="209"/>
      <c r="AC189" s="209"/>
      <c r="AD189" s="209"/>
      <c r="AE189" s="209"/>
      <c r="AF189" s="209"/>
      <c r="AG189" s="209" t="s">
        <v>331</v>
      </c>
      <c r="AH189" s="209"/>
      <c r="AI189" s="209"/>
      <c r="AJ189" s="209"/>
      <c r="AK189" s="209"/>
      <c r="AL189" s="209"/>
      <c r="AM189" s="209"/>
      <c r="AN189" s="209"/>
      <c r="AO189" s="209"/>
      <c r="AP189" s="209"/>
      <c r="AQ189" s="209"/>
      <c r="AR189" s="209"/>
      <c r="AS189" s="209"/>
      <c r="AT189" s="209"/>
      <c r="AU189" s="209"/>
      <c r="AV189" s="209"/>
      <c r="AW189" s="209"/>
      <c r="AX189" s="209"/>
      <c r="AY189" s="209"/>
      <c r="AZ189" s="209"/>
      <c r="BA189" s="209"/>
      <c r="BB189" s="209"/>
      <c r="BC189" s="209"/>
      <c r="BD189" s="209"/>
      <c r="BE189" s="209"/>
      <c r="BF189" s="209"/>
      <c r="BG189" s="209"/>
      <c r="BH189" s="209"/>
    </row>
    <row r="190" spans="1:60" outlineLevel="2" x14ac:dyDescent="0.25">
      <c r="A190" s="216"/>
      <c r="B190" s="217"/>
      <c r="C190" s="256" t="s">
        <v>337</v>
      </c>
      <c r="D190" s="250"/>
      <c r="E190" s="251"/>
      <c r="F190" s="220"/>
      <c r="G190" s="220"/>
      <c r="H190" s="220"/>
      <c r="I190" s="220"/>
      <c r="J190" s="220"/>
      <c r="K190" s="220"/>
      <c r="L190" s="220"/>
      <c r="M190" s="220"/>
      <c r="N190" s="219"/>
      <c r="O190" s="219"/>
      <c r="P190" s="219"/>
      <c r="Q190" s="219"/>
      <c r="R190" s="220"/>
      <c r="S190" s="220"/>
      <c r="T190" s="220"/>
      <c r="U190" s="220"/>
      <c r="V190" s="220"/>
      <c r="W190" s="220"/>
      <c r="X190" s="220"/>
      <c r="Y190" s="220"/>
      <c r="Z190" s="209"/>
      <c r="AA190" s="209"/>
      <c r="AB190" s="209"/>
      <c r="AC190" s="209"/>
      <c r="AD190" s="209"/>
      <c r="AE190" s="209"/>
      <c r="AF190" s="209"/>
      <c r="AG190" s="209" t="s">
        <v>222</v>
      </c>
      <c r="AH190" s="209">
        <v>0</v>
      </c>
      <c r="AI190" s="209"/>
      <c r="AJ190" s="209"/>
      <c r="AK190" s="209"/>
      <c r="AL190" s="209"/>
      <c r="AM190" s="209"/>
      <c r="AN190" s="209"/>
      <c r="AO190" s="209"/>
      <c r="AP190" s="209"/>
      <c r="AQ190" s="209"/>
      <c r="AR190" s="209"/>
      <c r="AS190" s="209"/>
      <c r="AT190" s="209"/>
      <c r="AU190" s="209"/>
      <c r="AV190" s="209"/>
      <c r="AW190" s="209"/>
      <c r="AX190" s="209"/>
      <c r="AY190" s="209"/>
      <c r="AZ190" s="209"/>
      <c r="BA190" s="209"/>
      <c r="BB190" s="209"/>
      <c r="BC190" s="209"/>
      <c r="BD190" s="209"/>
      <c r="BE190" s="209"/>
      <c r="BF190" s="209"/>
      <c r="BG190" s="209"/>
      <c r="BH190" s="209"/>
    </row>
    <row r="191" spans="1:60" outlineLevel="3" x14ac:dyDescent="0.25">
      <c r="A191" s="216"/>
      <c r="B191" s="217"/>
      <c r="C191" s="256" t="s">
        <v>338</v>
      </c>
      <c r="D191" s="250"/>
      <c r="E191" s="251"/>
      <c r="F191" s="220"/>
      <c r="G191" s="220"/>
      <c r="H191" s="220"/>
      <c r="I191" s="220"/>
      <c r="J191" s="220"/>
      <c r="K191" s="220"/>
      <c r="L191" s="220"/>
      <c r="M191" s="220"/>
      <c r="N191" s="219"/>
      <c r="O191" s="219"/>
      <c r="P191" s="219"/>
      <c r="Q191" s="219"/>
      <c r="R191" s="220"/>
      <c r="S191" s="220"/>
      <c r="T191" s="220"/>
      <c r="U191" s="220"/>
      <c r="V191" s="220"/>
      <c r="W191" s="220"/>
      <c r="X191" s="220"/>
      <c r="Y191" s="220"/>
      <c r="Z191" s="209"/>
      <c r="AA191" s="209"/>
      <c r="AB191" s="209"/>
      <c r="AC191" s="209"/>
      <c r="AD191" s="209"/>
      <c r="AE191" s="209"/>
      <c r="AF191" s="209"/>
      <c r="AG191" s="209" t="s">
        <v>222</v>
      </c>
      <c r="AH191" s="209">
        <v>0</v>
      </c>
      <c r="AI191" s="209"/>
      <c r="AJ191" s="209"/>
      <c r="AK191" s="209"/>
      <c r="AL191" s="209"/>
      <c r="AM191" s="209"/>
      <c r="AN191" s="209"/>
      <c r="AO191" s="209"/>
      <c r="AP191" s="209"/>
      <c r="AQ191" s="209"/>
      <c r="AR191" s="209"/>
      <c r="AS191" s="209"/>
      <c r="AT191" s="209"/>
      <c r="AU191" s="209"/>
      <c r="AV191" s="209"/>
      <c r="AW191" s="209"/>
      <c r="AX191" s="209"/>
      <c r="AY191" s="209"/>
      <c r="AZ191" s="209"/>
      <c r="BA191" s="209"/>
      <c r="BB191" s="209"/>
      <c r="BC191" s="209"/>
      <c r="BD191" s="209"/>
      <c r="BE191" s="209"/>
      <c r="BF191" s="209"/>
      <c r="BG191" s="209"/>
      <c r="BH191" s="209"/>
    </row>
    <row r="192" spans="1:60" outlineLevel="3" x14ac:dyDescent="0.25">
      <c r="A192" s="216"/>
      <c r="B192" s="217"/>
      <c r="C192" s="256" t="s">
        <v>351</v>
      </c>
      <c r="D192" s="250"/>
      <c r="E192" s="251">
        <v>3.54278</v>
      </c>
      <c r="F192" s="220"/>
      <c r="G192" s="220"/>
      <c r="H192" s="220"/>
      <c r="I192" s="220"/>
      <c r="J192" s="220"/>
      <c r="K192" s="220"/>
      <c r="L192" s="220"/>
      <c r="M192" s="220"/>
      <c r="N192" s="219"/>
      <c r="O192" s="219"/>
      <c r="P192" s="219"/>
      <c r="Q192" s="219"/>
      <c r="R192" s="220"/>
      <c r="S192" s="220"/>
      <c r="T192" s="220"/>
      <c r="U192" s="220"/>
      <c r="V192" s="220"/>
      <c r="W192" s="220"/>
      <c r="X192" s="220"/>
      <c r="Y192" s="220"/>
      <c r="Z192" s="209"/>
      <c r="AA192" s="209"/>
      <c r="AB192" s="209"/>
      <c r="AC192" s="209"/>
      <c r="AD192" s="209"/>
      <c r="AE192" s="209"/>
      <c r="AF192" s="209"/>
      <c r="AG192" s="209" t="s">
        <v>222</v>
      </c>
      <c r="AH192" s="209">
        <v>0</v>
      </c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209"/>
      <c r="AT192" s="209"/>
      <c r="AU192" s="209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09"/>
      <c r="BH192" s="209"/>
    </row>
    <row r="193" spans="1:60" outlineLevel="2" x14ac:dyDescent="0.25">
      <c r="A193" s="216"/>
      <c r="B193" s="217"/>
      <c r="C193" s="245"/>
      <c r="D193" s="240"/>
      <c r="E193" s="240"/>
      <c r="F193" s="240"/>
      <c r="G193" s="240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09"/>
      <c r="AA193" s="209"/>
      <c r="AB193" s="209"/>
      <c r="AC193" s="209"/>
      <c r="AD193" s="209"/>
      <c r="AE193" s="209"/>
      <c r="AF193" s="209"/>
      <c r="AG193" s="209" t="s">
        <v>191</v>
      </c>
      <c r="AH193" s="209"/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</row>
    <row r="194" spans="1:60" outlineLevel="1" x14ac:dyDescent="0.25">
      <c r="A194" s="230">
        <v>33</v>
      </c>
      <c r="B194" s="231" t="s">
        <v>352</v>
      </c>
      <c r="C194" s="243" t="s">
        <v>353</v>
      </c>
      <c r="D194" s="232" t="s">
        <v>293</v>
      </c>
      <c r="E194" s="233">
        <v>0.23618</v>
      </c>
      <c r="F194" s="234"/>
      <c r="G194" s="235">
        <f>ROUND(E194*F194,2)</f>
        <v>0</v>
      </c>
      <c r="H194" s="234"/>
      <c r="I194" s="235">
        <f>ROUND(E194*H194,2)</f>
        <v>0</v>
      </c>
      <c r="J194" s="234"/>
      <c r="K194" s="235">
        <f>ROUND(E194*J194,2)</f>
        <v>0</v>
      </c>
      <c r="L194" s="235">
        <v>21</v>
      </c>
      <c r="M194" s="235">
        <f>G194*(1+L194/100)</f>
        <v>0</v>
      </c>
      <c r="N194" s="233">
        <v>0</v>
      </c>
      <c r="O194" s="233">
        <f>ROUND(E194*N194,2)</f>
        <v>0</v>
      </c>
      <c r="P194" s="233">
        <v>0</v>
      </c>
      <c r="Q194" s="233">
        <f>ROUND(E194*P194,2)</f>
        <v>0</v>
      </c>
      <c r="R194" s="235" t="s">
        <v>280</v>
      </c>
      <c r="S194" s="235" t="s">
        <v>184</v>
      </c>
      <c r="T194" s="236" t="s">
        <v>184</v>
      </c>
      <c r="U194" s="220">
        <v>0</v>
      </c>
      <c r="V194" s="220">
        <f>ROUND(E194*U194,2)</f>
        <v>0</v>
      </c>
      <c r="W194" s="220"/>
      <c r="X194" s="220" t="s">
        <v>330</v>
      </c>
      <c r="Y194" s="220" t="s">
        <v>187</v>
      </c>
      <c r="Z194" s="209"/>
      <c r="AA194" s="209"/>
      <c r="AB194" s="209"/>
      <c r="AC194" s="209"/>
      <c r="AD194" s="209"/>
      <c r="AE194" s="209"/>
      <c r="AF194" s="209"/>
      <c r="AG194" s="209" t="s">
        <v>331</v>
      </c>
      <c r="AH194" s="209"/>
      <c r="AI194" s="209"/>
      <c r="AJ194" s="209"/>
      <c r="AK194" s="209"/>
      <c r="AL194" s="209"/>
      <c r="AM194" s="209"/>
      <c r="AN194" s="209"/>
      <c r="AO194" s="209"/>
      <c r="AP194" s="209"/>
      <c r="AQ194" s="209"/>
      <c r="AR194" s="209"/>
      <c r="AS194" s="209"/>
      <c r="AT194" s="209"/>
      <c r="AU194" s="209"/>
      <c r="AV194" s="209"/>
      <c r="AW194" s="209"/>
      <c r="AX194" s="209"/>
      <c r="AY194" s="209"/>
      <c r="AZ194" s="209"/>
      <c r="BA194" s="209"/>
      <c r="BB194" s="209"/>
      <c r="BC194" s="209"/>
      <c r="BD194" s="209"/>
      <c r="BE194" s="209"/>
      <c r="BF194" s="209"/>
      <c r="BG194" s="209"/>
      <c r="BH194" s="209"/>
    </row>
    <row r="195" spans="1:60" outlineLevel="2" x14ac:dyDescent="0.25">
      <c r="A195" s="216"/>
      <c r="B195" s="217"/>
      <c r="C195" s="256" t="s">
        <v>337</v>
      </c>
      <c r="D195" s="250"/>
      <c r="E195" s="251"/>
      <c r="F195" s="220"/>
      <c r="G195" s="220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09"/>
      <c r="AA195" s="209"/>
      <c r="AB195" s="209"/>
      <c r="AC195" s="209"/>
      <c r="AD195" s="209"/>
      <c r="AE195" s="209"/>
      <c r="AF195" s="209"/>
      <c r="AG195" s="209" t="s">
        <v>222</v>
      </c>
      <c r="AH195" s="209">
        <v>0</v>
      </c>
      <c r="AI195" s="209"/>
      <c r="AJ195" s="209"/>
      <c r="AK195" s="209"/>
      <c r="AL195" s="209"/>
      <c r="AM195" s="209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</row>
    <row r="196" spans="1:60" outlineLevel="3" x14ac:dyDescent="0.25">
      <c r="A196" s="216"/>
      <c r="B196" s="217"/>
      <c r="C196" s="256" t="s">
        <v>338</v>
      </c>
      <c r="D196" s="250"/>
      <c r="E196" s="251"/>
      <c r="F196" s="220"/>
      <c r="G196" s="220"/>
      <c r="H196" s="220"/>
      <c r="I196" s="220"/>
      <c r="J196" s="220"/>
      <c r="K196" s="220"/>
      <c r="L196" s="220"/>
      <c r="M196" s="220"/>
      <c r="N196" s="219"/>
      <c r="O196" s="219"/>
      <c r="P196" s="219"/>
      <c r="Q196" s="219"/>
      <c r="R196" s="220"/>
      <c r="S196" s="220"/>
      <c r="T196" s="220"/>
      <c r="U196" s="220"/>
      <c r="V196" s="220"/>
      <c r="W196" s="220"/>
      <c r="X196" s="220"/>
      <c r="Y196" s="220"/>
      <c r="Z196" s="209"/>
      <c r="AA196" s="209"/>
      <c r="AB196" s="209"/>
      <c r="AC196" s="209"/>
      <c r="AD196" s="209"/>
      <c r="AE196" s="209"/>
      <c r="AF196" s="209"/>
      <c r="AG196" s="209" t="s">
        <v>222</v>
      </c>
      <c r="AH196" s="209">
        <v>0</v>
      </c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</row>
    <row r="197" spans="1:60" outlineLevel="3" x14ac:dyDescent="0.25">
      <c r="A197" s="216"/>
      <c r="B197" s="217"/>
      <c r="C197" s="256" t="s">
        <v>339</v>
      </c>
      <c r="D197" s="250"/>
      <c r="E197" s="251">
        <v>0.23618</v>
      </c>
      <c r="F197" s="220"/>
      <c r="G197" s="220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09"/>
      <c r="AA197" s="209"/>
      <c r="AB197" s="209"/>
      <c r="AC197" s="209"/>
      <c r="AD197" s="209"/>
      <c r="AE197" s="209"/>
      <c r="AF197" s="209"/>
      <c r="AG197" s="209" t="s">
        <v>222</v>
      </c>
      <c r="AH197" s="209">
        <v>0</v>
      </c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209"/>
      <c r="AT197" s="209"/>
      <c r="AU197" s="209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209"/>
      <c r="BH197" s="209"/>
    </row>
    <row r="198" spans="1:60" outlineLevel="2" x14ac:dyDescent="0.25">
      <c r="A198" s="216"/>
      <c r="B198" s="217"/>
      <c r="C198" s="245"/>
      <c r="D198" s="240"/>
      <c r="E198" s="240"/>
      <c r="F198" s="240"/>
      <c r="G198" s="240"/>
      <c r="H198" s="220"/>
      <c r="I198" s="220"/>
      <c r="J198" s="220"/>
      <c r="K198" s="220"/>
      <c r="L198" s="220"/>
      <c r="M198" s="220"/>
      <c r="N198" s="219"/>
      <c r="O198" s="219"/>
      <c r="P198" s="219"/>
      <c r="Q198" s="219"/>
      <c r="R198" s="220"/>
      <c r="S198" s="220"/>
      <c r="T198" s="220"/>
      <c r="U198" s="220"/>
      <c r="V198" s="220"/>
      <c r="W198" s="220"/>
      <c r="X198" s="220"/>
      <c r="Y198" s="220"/>
      <c r="Z198" s="209"/>
      <c r="AA198" s="209"/>
      <c r="AB198" s="209"/>
      <c r="AC198" s="209"/>
      <c r="AD198" s="209"/>
      <c r="AE198" s="209"/>
      <c r="AF198" s="209"/>
      <c r="AG198" s="209" t="s">
        <v>191</v>
      </c>
      <c r="AH198" s="209"/>
      <c r="AI198" s="209"/>
      <c r="AJ198" s="209"/>
      <c r="AK198" s="209"/>
      <c r="AL198" s="209"/>
      <c r="AM198" s="209"/>
      <c r="AN198" s="209"/>
      <c r="AO198" s="209"/>
      <c r="AP198" s="209"/>
      <c r="AQ198" s="209"/>
      <c r="AR198" s="209"/>
      <c r="AS198" s="209"/>
      <c r="AT198" s="209"/>
      <c r="AU198" s="209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09"/>
      <c r="BH198" s="209"/>
    </row>
    <row r="199" spans="1:60" x14ac:dyDescent="0.25">
      <c r="A199" s="3"/>
      <c r="B199" s="4"/>
      <c r="C199" s="247"/>
      <c r="D199" s="6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AE199">
        <v>15</v>
      </c>
      <c r="AF199">
        <v>21</v>
      </c>
      <c r="AG199" t="s">
        <v>165</v>
      </c>
    </row>
    <row r="200" spans="1:60" x14ac:dyDescent="0.25">
      <c r="A200" s="212"/>
      <c r="B200" s="213" t="s">
        <v>29</v>
      </c>
      <c r="C200" s="248"/>
      <c r="D200" s="214"/>
      <c r="E200" s="215"/>
      <c r="F200" s="215"/>
      <c r="G200" s="229">
        <f>G8+G15+G22+G35+G52+G58+G86+G110+G117+G142+G161</f>
        <v>0</v>
      </c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AE200">
        <f>SUMIF(L7:L198,AE199,G7:G198)</f>
        <v>0</v>
      </c>
      <c r="AF200">
        <f>SUMIF(L7:L198,AF199,G7:G198)</f>
        <v>0</v>
      </c>
      <c r="AG200" t="s">
        <v>210</v>
      </c>
    </row>
    <row r="201" spans="1:60" x14ac:dyDescent="0.25">
      <c r="C201" s="249"/>
      <c r="D201" s="10"/>
      <c r="AG201" t="s">
        <v>211</v>
      </c>
    </row>
    <row r="202" spans="1:60" x14ac:dyDescent="0.25">
      <c r="D202" s="10"/>
    </row>
    <row r="203" spans="1:60" x14ac:dyDescent="0.25">
      <c r="D203" s="10"/>
    </row>
    <row r="204" spans="1:60" x14ac:dyDescent="0.25">
      <c r="D204" s="10"/>
    </row>
    <row r="205" spans="1:60" x14ac:dyDescent="0.25">
      <c r="D205" s="10"/>
    </row>
    <row r="206" spans="1:60" x14ac:dyDescent="0.25">
      <c r="D206" s="10"/>
    </row>
    <row r="207" spans="1:60" x14ac:dyDescent="0.25">
      <c r="D207" s="10"/>
    </row>
    <row r="208" spans="1:60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dBN+DU6qkCQjiP6qQWaw87gqyk08YIpjXyhgx/uAWFGrYA7ompdnS5diT2kHy5nEfq6Y6W7KiWtaRYOTrqALWA==" saltValue="aNrlvO+khLxs0fEesRifRA==" spinCount="100000" sheet="1" formatRows="0"/>
  <mergeCells count="55">
    <mergeCell ref="C198:G198"/>
    <mergeCell ref="C173:G173"/>
    <mergeCell ref="C177:G177"/>
    <mergeCell ref="C182:G182"/>
    <mergeCell ref="C184:G184"/>
    <mergeCell ref="C188:G188"/>
    <mergeCell ref="C193:G193"/>
    <mergeCell ref="C163:G163"/>
    <mergeCell ref="C164:G164"/>
    <mergeCell ref="C165:G165"/>
    <mergeCell ref="C166:G166"/>
    <mergeCell ref="C167:G167"/>
    <mergeCell ref="C171:G171"/>
    <mergeCell ref="C140:G140"/>
    <mergeCell ref="C141:G141"/>
    <mergeCell ref="C147:G147"/>
    <mergeCell ref="C152:G152"/>
    <mergeCell ref="C154:G154"/>
    <mergeCell ref="C160:G160"/>
    <mergeCell ref="C109:G109"/>
    <mergeCell ref="C112:G112"/>
    <mergeCell ref="C116:G116"/>
    <mergeCell ref="C124:G124"/>
    <mergeCell ref="C131:G131"/>
    <mergeCell ref="C138:G138"/>
    <mergeCell ref="C85:G85"/>
    <mergeCell ref="C88:G88"/>
    <mergeCell ref="C92:G92"/>
    <mergeCell ref="C97:G97"/>
    <mergeCell ref="C102:G102"/>
    <mergeCell ref="C107:G107"/>
    <mergeCell ref="C68:G68"/>
    <mergeCell ref="C73:G73"/>
    <mergeCell ref="C75:G75"/>
    <mergeCell ref="C79:G79"/>
    <mergeCell ref="C81:G81"/>
    <mergeCell ref="C83:G83"/>
    <mergeCell ref="C37:G37"/>
    <mergeCell ref="C43:G43"/>
    <mergeCell ref="C45:G45"/>
    <mergeCell ref="C51:G51"/>
    <mergeCell ref="C57:G57"/>
    <mergeCell ref="C63:G63"/>
    <mergeCell ref="C17:G17"/>
    <mergeCell ref="C21:G21"/>
    <mergeCell ref="C24:G24"/>
    <mergeCell ref="C25:G25"/>
    <mergeCell ref="C29:G29"/>
    <mergeCell ref="C34:G34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1CD90-4830-4618-B27D-70C30B31D50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4" t="s">
        <v>212</v>
      </c>
      <c r="B1" s="194"/>
      <c r="C1" s="194"/>
      <c r="D1" s="194"/>
      <c r="E1" s="194"/>
      <c r="F1" s="194"/>
      <c r="G1" s="194"/>
      <c r="AG1" t="s">
        <v>152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153</v>
      </c>
    </row>
    <row r="3" spans="1:60" ht="25.05" customHeight="1" x14ac:dyDescent="0.25">
      <c r="A3" s="195" t="s">
        <v>8</v>
      </c>
      <c r="B3" s="49" t="s">
        <v>48</v>
      </c>
      <c r="C3" s="198" t="s">
        <v>42</v>
      </c>
      <c r="D3" s="196"/>
      <c r="E3" s="196"/>
      <c r="F3" s="196"/>
      <c r="G3" s="197"/>
      <c r="AC3" s="173" t="s">
        <v>153</v>
      </c>
      <c r="AG3" t="s">
        <v>155</v>
      </c>
    </row>
    <row r="4" spans="1:60" ht="25.05" customHeight="1" x14ac:dyDescent="0.25">
      <c r="A4" s="199" t="s">
        <v>9</v>
      </c>
      <c r="B4" s="200" t="s">
        <v>51</v>
      </c>
      <c r="C4" s="201" t="s">
        <v>52</v>
      </c>
      <c r="D4" s="202"/>
      <c r="E4" s="202"/>
      <c r="F4" s="202"/>
      <c r="G4" s="203"/>
      <c r="AG4" t="s">
        <v>156</v>
      </c>
    </row>
    <row r="5" spans="1:60" x14ac:dyDescent="0.25">
      <c r="D5" s="10"/>
    </row>
    <row r="6" spans="1:60" ht="39.6" x14ac:dyDescent="0.25">
      <c r="A6" s="205" t="s">
        <v>157</v>
      </c>
      <c r="B6" s="207" t="s">
        <v>158</v>
      </c>
      <c r="C6" s="207" t="s">
        <v>159</v>
      </c>
      <c r="D6" s="206" t="s">
        <v>160</v>
      </c>
      <c r="E6" s="205" t="s">
        <v>161</v>
      </c>
      <c r="F6" s="204" t="s">
        <v>162</v>
      </c>
      <c r="G6" s="205" t="s">
        <v>29</v>
      </c>
      <c r="H6" s="208" t="s">
        <v>30</v>
      </c>
      <c r="I6" s="208" t="s">
        <v>163</v>
      </c>
      <c r="J6" s="208" t="s">
        <v>31</v>
      </c>
      <c r="K6" s="208" t="s">
        <v>164</v>
      </c>
      <c r="L6" s="208" t="s">
        <v>165</v>
      </c>
      <c r="M6" s="208" t="s">
        <v>166</v>
      </c>
      <c r="N6" s="208" t="s">
        <v>167</v>
      </c>
      <c r="O6" s="208" t="s">
        <v>168</v>
      </c>
      <c r="P6" s="208" t="s">
        <v>169</v>
      </c>
      <c r="Q6" s="208" t="s">
        <v>170</v>
      </c>
      <c r="R6" s="208" t="s">
        <v>171</v>
      </c>
      <c r="S6" s="208" t="s">
        <v>172</v>
      </c>
      <c r="T6" s="208" t="s">
        <v>173</v>
      </c>
      <c r="U6" s="208" t="s">
        <v>174</v>
      </c>
      <c r="V6" s="208" t="s">
        <v>175</v>
      </c>
      <c r="W6" s="208" t="s">
        <v>176</v>
      </c>
      <c r="X6" s="208" t="s">
        <v>177</v>
      </c>
      <c r="Y6" s="208" t="s">
        <v>178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179</v>
      </c>
      <c r="B8" s="224" t="s">
        <v>89</v>
      </c>
      <c r="C8" s="242" t="s">
        <v>90</v>
      </c>
      <c r="D8" s="225"/>
      <c r="E8" s="226"/>
      <c r="F8" s="227"/>
      <c r="G8" s="227">
        <f>SUMIF(AG9:AG30,"&lt;&gt;NOR",G9:G30)</f>
        <v>0</v>
      </c>
      <c r="H8" s="227"/>
      <c r="I8" s="227">
        <f>SUM(I9:I30)</f>
        <v>0</v>
      </c>
      <c r="J8" s="227"/>
      <c r="K8" s="227">
        <f>SUM(K9:K30)</f>
        <v>0</v>
      </c>
      <c r="L8" s="227"/>
      <c r="M8" s="227">
        <f>SUM(M9:M30)</f>
        <v>0</v>
      </c>
      <c r="N8" s="226"/>
      <c r="O8" s="226">
        <f>SUM(O9:O30)</f>
        <v>0</v>
      </c>
      <c r="P8" s="226"/>
      <c r="Q8" s="226">
        <f>SUM(Q9:Q30)</f>
        <v>0</v>
      </c>
      <c r="R8" s="227"/>
      <c r="S8" s="227"/>
      <c r="T8" s="228"/>
      <c r="U8" s="222"/>
      <c r="V8" s="222">
        <f>SUM(V9:V30)</f>
        <v>0</v>
      </c>
      <c r="W8" s="222"/>
      <c r="X8" s="222"/>
      <c r="Y8" s="222"/>
      <c r="AG8" t="s">
        <v>180</v>
      </c>
    </row>
    <row r="9" spans="1:60" outlineLevel="1" x14ac:dyDescent="0.25">
      <c r="A9" s="230">
        <v>1</v>
      </c>
      <c r="B9" s="231" t="s">
        <v>354</v>
      </c>
      <c r="C9" s="243" t="s">
        <v>355</v>
      </c>
      <c r="D9" s="232" t="s">
        <v>356</v>
      </c>
      <c r="E9" s="233">
        <v>2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200</v>
      </c>
      <c r="T9" s="236" t="s">
        <v>185</v>
      </c>
      <c r="U9" s="220">
        <v>0</v>
      </c>
      <c r="V9" s="220">
        <f>ROUND(E9*U9,2)</f>
        <v>0</v>
      </c>
      <c r="W9" s="220"/>
      <c r="X9" s="220" t="s">
        <v>217</v>
      </c>
      <c r="Y9" s="220" t="s">
        <v>187</v>
      </c>
      <c r="Z9" s="209"/>
      <c r="AA9" s="209"/>
      <c r="AB9" s="209"/>
      <c r="AC9" s="209"/>
      <c r="AD9" s="209"/>
      <c r="AE9" s="209"/>
      <c r="AF9" s="209"/>
      <c r="AG9" s="209" t="s">
        <v>357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46"/>
      <c r="D10" s="241"/>
      <c r="E10" s="241"/>
      <c r="F10" s="241"/>
      <c r="G10" s="241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191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30">
        <v>2</v>
      </c>
      <c r="B11" s="231" t="s">
        <v>358</v>
      </c>
      <c r="C11" s="243" t="s">
        <v>359</v>
      </c>
      <c r="D11" s="232" t="s">
        <v>356</v>
      </c>
      <c r="E11" s="233">
        <v>1</v>
      </c>
      <c r="F11" s="234"/>
      <c r="G11" s="235">
        <f>ROUND(E11*F11,2)</f>
        <v>0</v>
      </c>
      <c r="H11" s="234"/>
      <c r="I11" s="235">
        <f>ROUND(E11*H11,2)</f>
        <v>0</v>
      </c>
      <c r="J11" s="234"/>
      <c r="K11" s="235">
        <f>ROUND(E11*J11,2)</f>
        <v>0</v>
      </c>
      <c r="L11" s="235">
        <v>21</v>
      </c>
      <c r="M11" s="235">
        <f>G11*(1+L11/100)</f>
        <v>0</v>
      </c>
      <c r="N11" s="233">
        <v>0</v>
      </c>
      <c r="O11" s="233">
        <f>ROUND(E11*N11,2)</f>
        <v>0</v>
      </c>
      <c r="P11" s="233">
        <v>0</v>
      </c>
      <c r="Q11" s="233">
        <f>ROUND(E11*P11,2)</f>
        <v>0</v>
      </c>
      <c r="R11" s="235"/>
      <c r="S11" s="235" t="s">
        <v>200</v>
      </c>
      <c r="T11" s="236" t="s">
        <v>185</v>
      </c>
      <c r="U11" s="220">
        <v>0</v>
      </c>
      <c r="V11" s="220">
        <f>ROUND(E11*U11,2)</f>
        <v>0</v>
      </c>
      <c r="W11" s="220"/>
      <c r="X11" s="220" t="s">
        <v>217</v>
      </c>
      <c r="Y11" s="220" t="s">
        <v>187</v>
      </c>
      <c r="Z11" s="209"/>
      <c r="AA11" s="209"/>
      <c r="AB11" s="209"/>
      <c r="AC11" s="209"/>
      <c r="AD11" s="209"/>
      <c r="AE11" s="209"/>
      <c r="AF11" s="209"/>
      <c r="AG11" s="209" t="s">
        <v>357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2" x14ac:dyDescent="0.25">
      <c r="A12" s="216"/>
      <c r="B12" s="217"/>
      <c r="C12" s="246"/>
      <c r="D12" s="241"/>
      <c r="E12" s="241"/>
      <c r="F12" s="241"/>
      <c r="G12" s="241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191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1" x14ac:dyDescent="0.25">
      <c r="A13" s="230">
        <v>3</v>
      </c>
      <c r="B13" s="231" t="s">
        <v>360</v>
      </c>
      <c r="C13" s="243" t="s">
        <v>361</v>
      </c>
      <c r="D13" s="232" t="s">
        <v>356</v>
      </c>
      <c r="E13" s="233">
        <v>1</v>
      </c>
      <c r="F13" s="234"/>
      <c r="G13" s="235">
        <f>ROUND(E13*F13,2)</f>
        <v>0</v>
      </c>
      <c r="H13" s="234"/>
      <c r="I13" s="235">
        <f>ROUND(E13*H13,2)</f>
        <v>0</v>
      </c>
      <c r="J13" s="234"/>
      <c r="K13" s="235">
        <f>ROUND(E13*J13,2)</f>
        <v>0</v>
      </c>
      <c r="L13" s="235">
        <v>21</v>
      </c>
      <c r="M13" s="235">
        <f>G13*(1+L13/100)</f>
        <v>0</v>
      </c>
      <c r="N13" s="233">
        <v>0</v>
      </c>
      <c r="O13" s="233">
        <f>ROUND(E13*N13,2)</f>
        <v>0</v>
      </c>
      <c r="P13" s="233">
        <v>0</v>
      </c>
      <c r="Q13" s="233">
        <f>ROUND(E13*P13,2)</f>
        <v>0</v>
      </c>
      <c r="R13" s="235"/>
      <c r="S13" s="235" t="s">
        <v>200</v>
      </c>
      <c r="T13" s="236" t="s">
        <v>185</v>
      </c>
      <c r="U13" s="220">
        <v>0</v>
      </c>
      <c r="V13" s="220">
        <f>ROUND(E13*U13,2)</f>
        <v>0</v>
      </c>
      <c r="W13" s="220"/>
      <c r="X13" s="220" t="s">
        <v>217</v>
      </c>
      <c r="Y13" s="220" t="s">
        <v>187</v>
      </c>
      <c r="Z13" s="209"/>
      <c r="AA13" s="209"/>
      <c r="AB13" s="209"/>
      <c r="AC13" s="209"/>
      <c r="AD13" s="209"/>
      <c r="AE13" s="209"/>
      <c r="AF13" s="209"/>
      <c r="AG13" s="209" t="s">
        <v>357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46"/>
      <c r="D14" s="241"/>
      <c r="E14" s="241"/>
      <c r="F14" s="241"/>
      <c r="G14" s="241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191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1" x14ac:dyDescent="0.25">
      <c r="A15" s="230">
        <v>4</v>
      </c>
      <c r="B15" s="231" t="s">
        <v>362</v>
      </c>
      <c r="C15" s="243" t="s">
        <v>363</v>
      </c>
      <c r="D15" s="232" t="s">
        <v>356</v>
      </c>
      <c r="E15" s="233">
        <v>5</v>
      </c>
      <c r="F15" s="234"/>
      <c r="G15" s="235">
        <f>ROUND(E15*F15,2)</f>
        <v>0</v>
      </c>
      <c r="H15" s="234"/>
      <c r="I15" s="235">
        <f>ROUND(E15*H15,2)</f>
        <v>0</v>
      </c>
      <c r="J15" s="234"/>
      <c r="K15" s="235">
        <f>ROUND(E15*J15,2)</f>
        <v>0</v>
      </c>
      <c r="L15" s="235">
        <v>21</v>
      </c>
      <c r="M15" s="235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5"/>
      <c r="S15" s="235" t="s">
        <v>200</v>
      </c>
      <c r="T15" s="236" t="s">
        <v>185</v>
      </c>
      <c r="U15" s="220">
        <v>0</v>
      </c>
      <c r="V15" s="220">
        <f>ROUND(E15*U15,2)</f>
        <v>0</v>
      </c>
      <c r="W15" s="220"/>
      <c r="X15" s="220" t="s">
        <v>217</v>
      </c>
      <c r="Y15" s="220" t="s">
        <v>187</v>
      </c>
      <c r="Z15" s="209"/>
      <c r="AA15" s="209"/>
      <c r="AB15" s="209"/>
      <c r="AC15" s="209"/>
      <c r="AD15" s="209"/>
      <c r="AE15" s="209"/>
      <c r="AF15" s="209"/>
      <c r="AG15" s="209" t="s">
        <v>357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2" x14ac:dyDescent="0.25">
      <c r="A16" s="216"/>
      <c r="B16" s="217"/>
      <c r="C16" s="246"/>
      <c r="D16" s="241"/>
      <c r="E16" s="241"/>
      <c r="F16" s="241"/>
      <c r="G16" s="241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191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1" x14ac:dyDescent="0.25">
      <c r="A17" s="230">
        <v>5</v>
      </c>
      <c r="B17" s="231" t="s">
        <v>364</v>
      </c>
      <c r="C17" s="243" t="s">
        <v>365</v>
      </c>
      <c r="D17" s="232" t="s">
        <v>366</v>
      </c>
      <c r="E17" s="233">
        <v>120</v>
      </c>
      <c r="F17" s="234"/>
      <c r="G17" s="235">
        <f>ROUND(E17*F17,2)</f>
        <v>0</v>
      </c>
      <c r="H17" s="234"/>
      <c r="I17" s="235">
        <f>ROUND(E17*H17,2)</f>
        <v>0</v>
      </c>
      <c r="J17" s="234"/>
      <c r="K17" s="235">
        <f>ROUND(E17*J17,2)</f>
        <v>0</v>
      </c>
      <c r="L17" s="235">
        <v>21</v>
      </c>
      <c r="M17" s="235">
        <f>G17*(1+L17/100)</f>
        <v>0</v>
      </c>
      <c r="N17" s="233">
        <v>0</v>
      </c>
      <c r="O17" s="233">
        <f>ROUND(E17*N17,2)</f>
        <v>0</v>
      </c>
      <c r="P17" s="233">
        <v>0</v>
      </c>
      <c r="Q17" s="233">
        <f>ROUND(E17*P17,2)</f>
        <v>0</v>
      </c>
      <c r="R17" s="235"/>
      <c r="S17" s="235" t="s">
        <v>200</v>
      </c>
      <c r="T17" s="236" t="s">
        <v>185</v>
      </c>
      <c r="U17" s="220">
        <v>0</v>
      </c>
      <c r="V17" s="220">
        <f>ROUND(E17*U17,2)</f>
        <v>0</v>
      </c>
      <c r="W17" s="220"/>
      <c r="X17" s="220" t="s">
        <v>217</v>
      </c>
      <c r="Y17" s="220" t="s">
        <v>187</v>
      </c>
      <c r="Z17" s="209"/>
      <c r="AA17" s="209"/>
      <c r="AB17" s="209"/>
      <c r="AC17" s="209"/>
      <c r="AD17" s="209"/>
      <c r="AE17" s="209"/>
      <c r="AF17" s="209"/>
      <c r="AG17" s="209" t="s">
        <v>357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2" x14ac:dyDescent="0.25">
      <c r="A18" s="216"/>
      <c r="B18" s="217"/>
      <c r="C18" s="246"/>
      <c r="D18" s="241"/>
      <c r="E18" s="241"/>
      <c r="F18" s="241"/>
      <c r="G18" s="241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09"/>
      <c r="AA18" s="209"/>
      <c r="AB18" s="209"/>
      <c r="AC18" s="209"/>
      <c r="AD18" s="209"/>
      <c r="AE18" s="209"/>
      <c r="AF18" s="209"/>
      <c r="AG18" s="209" t="s">
        <v>191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1" x14ac:dyDescent="0.25">
      <c r="A19" s="230">
        <v>6</v>
      </c>
      <c r="B19" s="231" t="s">
        <v>367</v>
      </c>
      <c r="C19" s="243" t="s">
        <v>368</v>
      </c>
      <c r="D19" s="232" t="s">
        <v>366</v>
      </c>
      <c r="E19" s="233">
        <v>60</v>
      </c>
      <c r="F19" s="234"/>
      <c r="G19" s="235">
        <f>ROUND(E19*F19,2)</f>
        <v>0</v>
      </c>
      <c r="H19" s="234"/>
      <c r="I19" s="235">
        <f>ROUND(E19*H19,2)</f>
        <v>0</v>
      </c>
      <c r="J19" s="234"/>
      <c r="K19" s="235">
        <f>ROUND(E19*J19,2)</f>
        <v>0</v>
      </c>
      <c r="L19" s="235">
        <v>21</v>
      </c>
      <c r="M19" s="235">
        <f>G19*(1+L19/100)</f>
        <v>0</v>
      </c>
      <c r="N19" s="233">
        <v>0</v>
      </c>
      <c r="O19" s="233">
        <f>ROUND(E19*N19,2)</f>
        <v>0</v>
      </c>
      <c r="P19" s="233">
        <v>0</v>
      </c>
      <c r="Q19" s="233">
        <f>ROUND(E19*P19,2)</f>
        <v>0</v>
      </c>
      <c r="R19" s="235"/>
      <c r="S19" s="235" t="s">
        <v>200</v>
      </c>
      <c r="T19" s="236" t="s">
        <v>185</v>
      </c>
      <c r="U19" s="220">
        <v>0</v>
      </c>
      <c r="V19" s="220">
        <f>ROUND(E19*U19,2)</f>
        <v>0</v>
      </c>
      <c r="W19" s="220"/>
      <c r="X19" s="220" t="s">
        <v>217</v>
      </c>
      <c r="Y19" s="220" t="s">
        <v>187</v>
      </c>
      <c r="Z19" s="209"/>
      <c r="AA19" s="209"/>
      <c r="AB19" s="209"/>
      <c r="AC19" s="209"/>
      <c r="AD19" s="209"/>
      <c r="AE19" s="209"/>
      <c r="AF19" s="209"/>
      <c r="AG19" s="209" t="s">
        <v>357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2" x14ac:dyDescent="0.25">
      <c r="A20" s="216"/>
      <c r="B20" s="217"/>
      <c r="C20" s="246"/>
      <c r="D20" s="241"/>
      <c r="E20" s="241"/>
      <c r="F20" s="241"/>
      <c r="G20" s="241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191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1" x14ac:dyDescent="0.25">
      <c r="A21" s="230">
        <v>7</v>
      </c>
      <c r="B21" s="231" t="s">
        <v>369</v>
      </c>
      <c r="C21" s="243" t="s">
        <v>370</v>
      </c>
      <c r="D21" s="232" t="s">
        <v>277</v>
      </c>
      <c r="E21" s="233">
        <v>4</v>
      </c>
      <c r="F21" s="234"/>
      <c r="G21" s="235">
        <f>ROUND(E21*F21,2)</f>
        <v>0</v>
      </c>
      <c r="H21" s="234"/>
      <c r="I21" s="235">
        <f>ROUND(E21*H21,2)</f>
        <v>0</v>
      </c>
      <c r="J21" s="234"/>
      <c r="K21" s="235">
        <f>ROUND(E21*J21,2)</f>
        <v>0</v>
      </c>
      <c r="L21" s="235">
        <v>21</v>
      </c>
      <c r="M21" s="235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5"/>
      <c r="S21" s="235" t="s">
        <v>200</v>
      </c>
      <c r="T21" s="236" t="s">
        <v>185</v>
      </c>
      <c r="U21" s="220">
        <v>0</v>
      </c>
      <c r="V21" s="220">
        <f>ROUND(E21*U21,2)</f>
        <v>0</v>
      </c>
      <c r="W21" s="220"/>
      <c r="X21" s="220" t="s">
        <v>217</v>
      </c>
      <c r="Y21" s="220" t="s">
        <v>187</v>
      </c>
      <c r="Z21" s="209"/>
      <c r="AA21" s="209"/>
      <c r="AB21" s="209"/>
      <c r="AC21" s="209"/>
      <c r="AD21" s="209"/>
      <c r="AE21" s="209"/>
      <c r="AF21" s="209"/>
      <c r="AG21" s="209" t="s">
        <v>357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46"/>
      <c r="D22" s="241"/>
      <c r="E22" s="241"/>
      <c r="F22" s="241"/>
      <c r="G22" s="241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191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1" x14ac:dyDescent="0.25">
      <c r="A23" s="230">
        <v>8</v>
      </c>
      <c r="B23" s="231" t="s">
        <v>371</v>
      </c>
      <c r="C23" s="243" t="s">
        <v>372</v>
      </c>
      <c r="D23" s="232" t="s">
        <v>373</v>
      </c>
      <c r="E23" s="233">
        <v>8</v>
      </c>
      <c r="F23" s="234"/>
      <c r="G23" s="235">
        <f>ROUND(E23*F23,2)</f>
        <v>0</v>
      </c>
      <c r="H23" s="234"/>
      <c r="I23" s="235">
        <f>ROUND(E23*H23,2)</f>
        <v>0</v>
      </c>
      <c r="J23" s="234"/>
      <c r="K23" s="235">
        <f>ROUND(E23*J23,2)</f>
        <v>0</v>
      </c>
      <c r="L23" s="235">
        <v>21</v>
      </c>
      <c r="M23" s="235">
        <f>G23*(1+L23/100)</f>
        <v>0</v>
      </c>
      <c r="N23" s="233">
        <v>0</v>
      </c>
      <c r="O23" s="233">
        <f>ROUND(E23*N23,2)</f>
        <v>0</v>
      </c>
      <c r="P23" s="233">
        <v>0</v>
      </c>
      <c r="Q23" s="233">
        <f>ROUND(E23*P23,2)</f>
        <v>0</v>
      </c>
      <c r="R23" s="235"/>
      <c r="S23" s="235" t="s">
        <v>200</v>
      </c>
      <c r="T23" s="236" t="s">
        <v>185</v>
      </c>
      <c r="U23" s="220">
        <v>0</v>
      </c>
      <c r="V23" s="220">
        <f>ROUND(E23*U23,2)</f>
        <v>0</v>
      </c>
      <c r="W23" s="220"/>
      <c r="X23" s="220" t="s">
        <v>217</v>
      </c>
      <c r="Y23" s="220" t="s">
        <v>187</v>
      </c>
      <c r="Z23" s="209"/>
      <c r="AA23" s="209"/>
      <c r="AB23" s="209"/>
      <c r="AC23" s="209"/>
      <c r="AD23" s="209"/>
      <c r="AE23" s="209"/>
      <c r="AF23" s="209"/>
      <c r="AG23" s="209" t="s">
        <v>357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2" x14ac:dyDescent="0.25">
      <c r="A24" s="216"/>
      <c r="B24" s="217"/>
      <c r="C24" s="246"/>
      <c r="D24" s="241"/>
      <c r="E24" s="241"/>
      <c r="F24" s="241"/>
      <c r="G24" s="241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191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1" x14ac:dyDescent="0.25">
      <c r="A25" s="230">
        <v>9</v>
      </c>
      <c r="B25" s="231" t="s">
        <v>374</v>
      </c>
      <c r="C25" s="243" t="s">
        <v>375</v>
      </c>
      <c r="D25" s="232" t="s">
        <v>356</v>
      </c>
      <c r="E25" s="233">
        <v>2</v>
      </c>
      <c r="F25" s="234"/>
      <c r="G25" s="235">
        <f>ROUND(E25*F25,2)</f>
        <v>0</v>
      </c>
      <c r="H25" s="234"/>
      <c r="I25" s="235">
        <f>ROUND(E25*H25,2)</f>
        <v>0</v>
      </c>
      <c r="J25" s="234"/>
      <c r="K25" s="235">
        <f>ROUND(E25*J25,2)</f>
        <v>0</v>
      </c>
      <c r="L25" s="235">
        <v>21</v>
      </c>
      <c r="M25" s="235">
        <f>G25*(1+L25/100)</f>
        <v>0</v>
      </c>
      <c r="N25" s="233">
        <v>0</v>
      </c>
      <c r="O25" s="233">
        <f>ROUND(E25*N25,2)</f>
        <v>0</v>
      </c>
      <c r="P25" s="233">
        <v>0</v>
      </c>
      <c r="Q25" s="233">
        <f>ROUND(E25*P25,2)</f>
        <v>0</v>
      </c>
      <c r="R25" s="235"/>
      <c r="S25" s="235" t="s">
        <v>200</v>
      </c>
      <c r="T25" s="236" t="s">
        <v>185</v>
      </c>
      <c r="U25" s="220">
        <v>0</v>
      </c>
      <c r="V25" s="220">
        <f>ROUND(E25*U25,2)</f>
        <v>0</v>
      </c>
      <c r="W25" s="220"/>
      <c r="X25" s="220" t="s">
        <v>217</v>
      </c>
      <c r="Y25" s="220" t="s">
        <v>187</v>
      </c>
      <c r="Z25" s="209"/>
      <c r="AA25" s="209"/>
      <c r="AB25" s="209"/>
      <c r="AC25" s="209"/>
      <c r="AD25" s="209"/>
      <c r="AE25" s="209"/>
      <c r="AF25" s="209"/>
      <c r="AG25" s="209" t="s">
        <v>357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6"/>
      <c r="D26" s="241"/>
      <c r="E26" s="241"/>
      <c r="F26" s="241"/>
      <c r="G26" s="241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191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30">
        <v>10</v>
      </c>
      <c r="B27" s="231" t="s">
        <v>376</v>
      </c>
      <c r="C27" s="243" t="s">
        <v>377</v>
      </c>
      <c r="D27" s="232" t="s">
        <v>356</v>
      </c>
      <c r="E27" s="233">
        <v>2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200</v>
      </c>
      <c r="T27" s="236" t="s">
        <v>185</v>
      </c>
      <c r="U27" s="220">
        <v>0</v>
      </c>
      <c r="V27" s="220">
        <f>ROUND(E27*U27,2)</f>
        <v>0</v>
      </c>
      <c r="W27" s="220"/>
      <c r="X27" s="220" t="s">
        <v>307</v>
      </c>
      <c r="Y27" s="220" t="s">
        <v>187</v>
      </c>
      <c r="Z27" s="209"/>
      <c r="AA27" s="209"/>
      <c r="AB27" s="209"/>
      <c r="AC27" s="209"/>
      <c r="AD27" s="209"/>
      <c r="AE27" s="209"/>
      <c r="AF27" s="209"/>
      <c r="AG27" s="209" t="s">
        <v>378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6"/>
      <c r="D28" s="241"/>
      <c r="E28" s="241"/>
      <c r="F28" s="241"/>
      <c r="G28" s="241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191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1" x14ac:dyDescent="0.25">
      <c r="A29" s="230">
        <v>11</v>
      </c>
      <c r="B29" s="231" t="s">
        <v>379</v>
      </c>
      <c r="C29" s="243" t="s">
        <v>380</v>
      </c>
      <c r="D29" s="232" t="s">
        <v>381</v>
      </c>
      <c r="E29" s="233">
        <v>300</v>
      </c>
      <c r="F29" s="234"/>
      <c r="G29" s="235">
        <f>ROUND(E29*F29,2)</f>
        <v>0</v>
      </c>
      <c r="H29" s="234"/>
      <c r="I29" s="235">
        <f>ROUND(E29*H29,2)</f>
        <v>0</v>
      </c>
      <c r="J29" s="234"/>
      <c r="K29" s="235">
        <f>ROUND(E29*J29,2)</f>
        <v>0</v>
      </c>
      <c r="L29" s="235">
        <v>21</v>
      </c>
      <c r="M29" s="235">
        <f>G29*(1+L29/100)</f>
        <v>0</v>
      </c>
      <c r="N29" s="233">
        <v>0</v>
      </c>
      <c r="O29" s="233">
        <f>ROUND(E29*N29,2)</f>
        <v>0</v>
      </c>
      <c r="P29" s="233">
        <v>0</v>
      </c>
      <c r="Q29" s="233">
        <f>ROUND(E29*P29,2)</f>
        <v>0</v>
      </c>
      <c r="R29" s="235"/>
      <c r="S29" s="235" t="s">
        <v>200</v>
      </c>
      <c r="T29" s="236" t="s">
        <v>185</v>
      </c>
      <c r="U29" s="220">
        <v>0</v>
      </c>
      <c r="V29" s="220">
        <f>ROUND(E29*U29,2)</f>
        <v>0</v>
      </c>
      <c r="W29" s="220"/>
      <c r="X29" s="220" t="s">
        <v>307</v>
      </c>
      <c r="Y29" s="220" t="s">
        <v>187</v>
      </c>
      <c r="Z29" s="209"/>
      <c r="AA29" s="209"/>
      <c r="AB29" s="209"/>
      <c r="AC29" s="209"/>
      <c r="AD29" s="209"/>
      <c r="AE29" s="209"/>
      <c r="AF29" s="209"/>
      <c r="AG29" s="209" t="s">
        <v>378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2" x14ac:dyDescent="0.25">
      <c r="A30" s="216"/>
      <c r="B30" s="217"/>
      <c r="C30" s="246"/>
      <c r="D30" s="241"/>
      <c r="E30" s="241"/>
      <c r="F30" s="241"/>
      <c r="G30" s="241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09"/>
      <c r="AA30" s="209"/>
      <c r="AB30" s="209"/>
      <c r="AC30" s="209"/>
      <c r="AD30" s="209"/>
      <c r="AE30" s="209"/>
      <c r="AF30" s="209"/>
      <c r="AG30" s="209" t="s">
        <v>191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x14ac:dyDescent="0.25">
      <c r="A31" s="223" t="s">
        <v>179</v>
      </c>
      <c r="B31" s="224" t="s">
        <v>91</v>
      </c>
      <c r="C31" s="242" t="s">
        <v>92</v>
      </c>
      <c r="D31" s="225"/>
      <c r="E31" s="226"/>
      <c r="F31" s="227"/>
      <c r="G31" s="227">
        <f>SUMIF(AG32:AG50,"&lt;&gt;NOR",G32:G50)</f>
        <v>0</v>
      </c>
      <c r="H31" s="227"/>
      <c r="I31" s="227">
        <f>SUM(I32:I50)</f>
        <v>0</v>
      </c>
      <c r="J31" s="227"/>
      <c r="K31" s="227">
        <f>SUM(K32:K50)</f>
        <v>0</v>
      </c>
      <c r="L31" s="227"/>
      <c r="M31" s="227">
        <f>SUM(M32:M50)</f>
        <v>0</v>
      </c>
      <c r="N31" s="226"/>
      <c r="O31" s="226">
        <f>SUM(O32:O50)</f>
        <v>0</v>
      </c>
      <c r="P31" s="226"/>
      <c r="Q31" s="226">
        <f>SUM(Q32:Q50)</f>
        <v>0</v>
      </c>
      <c r="R31" s="227"/>
      <c r="S31" s="227"/>
      <c r="T31" s="228"/>
      <c r="U31" s="222"/>
      <c r="V31" s="222">
        <f>SUM(V32:V50)</f>
        <v>0</v>
      </c>
      <c r="W31" s="222"/>
      <c r="X31" s="222"/>
      <c r="Y31" s="222"/>
      <c r="AG31" t="s">
        <v>180</v>
      </c>
    </row>
    <row r="32" spans="1:60" ht="30.6" outlineLevel="1" x14ac:dyDescent="0.25">
      <c r="A32" s="230">
        <v>12</v>
      </c>
      <c r="B32" s="231" t="s">
        <v>382</v>
      </c>
      <c r="C32" s="243" t="s">
        <v>383</v>
      </c>
      <c r="D32" s="232" t="s">
        <v>277</v>
      </c>
      <c r="E32" s="233">
        <v>1</v>
      </c>
      <c r="F32" s="234"/>
      <c r="G32" s="235">
        <f>ROUND(E32*F32,2)</f>
        <v>0</v>
      </c>
      <c r="H32" s="234"/>
      <c r="I32" s="235">
        <f>ROUND(E32*H32,2)</f>
        <v>0</v>
      </c>
      <c r="J32" s="234"/>
      <c r="K32" s="235">
        <f>ROUND(E32*J32,2)</f>
        <v>0</v>
      </c>
      <c r="L32" s="235">
        <v>21</v>
      </c>
      <c r="M32" s="235">
        <f>G32*(1+L32/100)</f>
        <v>0</v>
      </c>
      <c r="N32" s="233">
        <v>0</v>
      </c>
      <c r="O32" s="233">
        <f>ROUND(E32*N32,2)</f>
        <v>0</v>
      </c>
      <c r="P32" s="233">
        <v>0</v>
      </c>
      <c r="Q32" s="233">
        <f>ROUND(E32*P32,2)</f>
        <v>0</v>
      </c>
      <c r="R32" s="235"/>
      <c r="S32" s="235" t="s">
        <v>200</v>
      </c>
      <c r="T32" s="236" t="s">
        <v>185</v>
      </c>
      <c r="U32" s="220">
        <v>0</v>
      </c>
      <c r="V32" s="220">
        <f>ROUND(E32*U32,2)</f>
        <v>0</v>
      </c>
      <c r="W32" s="220"/>
      <c r="X32" s="220" t="s">
        <v>217</v>
      </c>
      <c r="Y32" s="220" t="s">
        <v>187</v>
      </c>
      <c r="Z32" s="209"/>
      <c r="AA32" s="209"/>
      <c r="AB32" s="209"/>
      <c r="AC32" s="209"/>
      <c r="AD32" s="209"/>
      <c r="AE32" s="209"/>
      <c r="AF32" s="209"/>
      <c r="AG32" s="209" t="s">
        <v>357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2" x14ac:dyDescent="0.25">
      <c r="A33" s="216"/>
      <c r="B33" s="217"/>
      <c r="C33" s="244" t="s">
        <v>384</v>
      </c>
      <c r="D33" s="238"/>
      <c r="E33" s="238"/>
      <c r="F33" s="238"/>
      <c r="G33" s="238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09"/>
      <c r="AA33" s="209"/>
      <c r="AB33" s="209"/>
      <c r="AC33" s="209"/>
      <c r="AD33" s="209"/>
      <c r="AE33" s="209"/>
      <c r="AF33" s="209"/>
      <c r="AG33" s="209" t="s">
        <v>190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45"/>
      <c r="D34" s="240"/>
      <c r="E34" s="240"/>
      <c r="F34" s="240"/>
      <c r="G34" s="24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191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1" x14ac:dyDescent="0.25">
      <c r="A35" s="230">
        <v>13</v>
      </c>
      <c r="B35" s="231" t="s">
        <v>385</v>
      </c>
      <c r="C35" s="243" t="s">
        <v>386</v>
      </c>
      <c r="D35" s="232" t="s">
        <v>277</v>
      </c>
      <c r="E35" s="233">
        <v>2</v>
      </c>
      <c r="F35" s="234"/>
      <c r="G35" s="235">
        <f>ROUND(E35*F35,2)</f>
        <v>0</v>
      </c>
      <c r="H35" s="234"/>
      <c r="I35" s="235">
        <f>ROUND(E35*H35,2)</f>
        <v>0</v>
      </c>
      <c r="J35" s="234"/>
      <c r="K35" s="235">
        <f>ROUND(E35*J35,2)</f>
        <v>0</v>
      </c>
      <c r="L35" s="235">
        <v>21</v>
      </c>
      <c r="M35" s="235">
        <f>G35*(1+L35/100)</f>
        <v>0</v>
      </c>
      <c r="N35" s="233">
        <v>0</v>
      </c>
      <c r="O35" s="233">
        <f>ROUND(E35*N35,2)</f>
        <v>0</v>
      </c>
      <c r="P35" s="233">
        <v>0</v>
      </c>
      <c r="Q35" s="233">
        <f>ROUND(E35*P35,2)</f>
        <v>0</v>
      </c>
      <c r="R35" s="235"/>
      <c r="S35" s="235" t="s">
        <v>200</v>
      </c>
      <c r="T35" s="236" t="s">
        <v>185</v>
      </c>
      <c r="U35" s="220">
        <v>0</v>
      </c>
      <c r="V35" s="220">
        <f>ROUND(E35*U35,2)</f>
        <v>0</v>
      </c>
      <c r="W35" s="220"/>
      <c r="X35" s="220" t="s">
        <v>217</v>
      </c>
      <c r="Y35" s="220" t="s">
        <v>187</v>
      </c>
      <c r="Z35" s="209"/>
      <c r="AA35" s="209"/>
      <c r="AB35" s="209"/>
      <c r="AC35" s="209"/>
      <c r="AD35" s="209"/>
      <c r="AE35" s="209"/>
      <c r="AF35" s="209"/>
      <c r="AG35" s="209" t="s">
        <v>357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2" x14ac:dyDescent="0.25">
      <c r="A36" s="216"/>
      <c r="B36" s="217"/>
      <c r="C36" s="246"/>
      <c r="D36" s="241"/>
      <c r="E36" s="241"/>
      <c r="F36" s="241"/>
      <c r="G36" s="241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09"/>
      <c r="AA36" s="209"/>
      <c r="AB36" s="209"/>
      <c r="AC36" s="209"/>
      <c r="AD36" s="209"/>
      <c r="AE36" s="209"/>
      <c r="AF36" s="209"/>
      <c r="AG36" s="209" t="s">
        <v>191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1" x14ac:dyDescent="0.25">
      <c r="A37" s="230">
        <v>14</v>
      </c>
      <c r="B37" s="231" t="s">
        <v>387</v>
      </c>
      <c r="C37" s="243" t="s">
        <v>388</v>
      </c>
      <c r="D37" s="232" t="s">
        <v>277</v>
      </c>
      <c r="E37" s="233">
        <v>1</v>
      </c>
      <c r="F37" s="234"/>
      <c r="G37" s="235">
        <f>ROUND(E37*F37,2)</f>
        <v>0</v>
      </c>
      <c r="H37" s="234"/>
      <c r="I37" s="235">
        <f>ROUND(E37*H37,2)</f>
        <v>0</v>
      </c>
      <c r="J37" s="234"/>
      <c r="K37" s="235">
        <f>ROUND(E37*J37,2)</f>
        <v>0</v>
      </c>
      <c r="L37" s="235">
        <v>21</v>
      </c>
      <c r="M37" s="235">
        <f>G37*(1+L37/100)</f>
        <v>0</v>
      </c>
      <c r="N37" s="233">
        <v>0</v>
      </c>
      <c r="O37" s="233">
        <f>ROUND(E37*N37,2)</f>
        <v>0</v>
      </c>
      <c r="P37" s="233">
        <v>0</v>
      </c>
      <c r="Q37" s="233">
        <f>ROUND(E37*P37,2)</f>
        <v>0</v>
      </c>
      <c r="R37" s="235"/>
      <c r="S37" s="235" t="s">
        <v>200</v>
      </c>
      <c r="T37" s="236" t="s">
        <v>185</v>
      </c>
      <c r="U37" s="220">
        <v>0</v>
      </c>
      <c r="V37" s="220">
        <f>ROUND(E37*U37,2)</f>
        <v>0</v>
      </c>
      <c r="W37" s="220"/>
      <c r="X37" s="220" t="s">
        <v>217</v>
      </c>
      <c r="Y37" s="220" t="s">
        <v>187</v>
      </c>
      <c r="Z37" s="209"/>
      <c r="AA37" s="209"/>
      <c r="AB37" s="209"/>
      <c r="AC37" s="209"/>
      <c r="AD37" s="209"/>
      <c r="AE37" s="209"/>
      <c r="AF37" s="209"/>
      <c r="AG37" s="209" t="s">
        <v>357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46"/>
      <c r="D38" s="241"/>
      <c r="E38" s="241"/>
      <c r="F38" s="241"/>
      <c r="G38" s="241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191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ht="20.399999999999999" outlineLevel="1" x14ac:dyDescent="0.25">
      <c r="A39" s="230">
        <v>15</v>
      </c>
      <c r="B39" s="231" t="s">
        <v>389</v>
      </c>
      <c r="C39" s="243" t="s">
        <v>390</v>
      </c>
      <c r="D39" s="232" t="s">
        <v>277</v>
      </c>
      <c r="E39" s="233">
        <v>1</v>
      </c>
      <c r="F39" s="234"/>
      <c r="G39" s="235">
        <f>ROUND(E39*F39,2)</f>
        <v>0</v>
      </c>
      <c r="H39" s="234"/>
      <c r="I39" s="235">
        <f>ROUND(E39*H39,2)</f>
        <v>0</v>
      </c>
      <c r="J39" s="234"/>
      <c r="K39" s="235">
        <f>ROUND(E39*J39,2)</f>
        <v>0</v>
      </c>
      <c r="L39" s="235">
        <v>21</v>
      </c>
      <c r="M39" s="235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5"/>
      <c r="S39" s="235" t="s">
        <v>200</v>
      </c>
      <c r="T39" s="236" t="s">
        <v>185</v>
      </c>
      <c r="U39" s="220">
        <v>0</v>
      </c>
      <c r="V39" s="220">
        <f>ROUND(E39*U39,2)</f>
        <v>0</v>
      </c>
      <c r="W39" s="220"/>
      <c r="X39" s="220" t="s">
        <v>217</v>
      </c>
      <c r="Y39" s="220" t="s">
        <v>187</v>
      </c>
      <c r="Z39" s="209"/>
      <c r="AA39" s="209"/>
      <c r="AB39" s="209"/>
      <c r="AC39" s="209"/>
      <c r="AD39" s="209"/>
      <c r="AE39" s="209"/>
      <c r="AF39" s="209"/>
      <c r="AG39" s="209" t="s">
        <v>357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46"/>
      <c r="D40" s="241"/>
      <c r="E40" s="241"/>
      <c r="F40" s="241"/>
      <c r="G40" s="241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191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1" x14ac:dyDescent="0.25">
      <c r="A41" s="230">
        <v>16</v>
      </c>
      <c r="B41" s="231" t="s">
        <v>391</v>
      </c>
      <c r="C41" s="243" t="s">
        <v>392</v>
      </c>
      <c r="D41" s="232" t="s">
        <v>356</v>
      </c>
      <c r="E41" s="233">
        <v>1</v>
      </c>
      <c r="F41" s="234"/>
      <c r="G41" s="235">
        <f>ROUND(E41*F41,2)</f>
        <v>0</v>
      </c>
      <c r="H41" s="234"/>
      <c r="I41" s="235">
        <f>ROUND(E41*H41,2)</f>
        <v>0</v>
      </c>
      <c r="J41" s="234"/>
      <c r="K41" s="235">
        <f>ROUND(E41*J41,2)</f>
        <v>0</v>
      </c>
      <c r="L41" s="235">
        <v>21</v>
      </c>
      <c r="M41" s="235">
        <f>G41*(1+L41/100)</f>
        <v>0</v>
      </c>
      <c r="N41" s="233">
        <v>0</v>
      </c>
      <c r="O41" s="233">
        <f>ROUND(E41*N41,2)</f>
        <v>0</v>
      </c>
      <c r="P41" s="233">
        <v>0</v>
      </c>
      <c r="Q41" s="233">
        <f>ROUND(E41*P41,2)</f>
        <v>0</v>
      </c>
      <c r="R41" s="235"/>
      <c r="S41" s="235" t="s">
        <v>200</v>
      </c>
      <c r="T41" s="236" t="s">
        <v>185</v>
      </c>
      <c r="U41" s="220">
        <v>0</v>
      </c>
      <c r="V41" s="220">
        <f>ROUND(E41*U41,2)</f>
        <v>0</v>
      </c>
      <c r="W41" s="220"/>
      <c r="X41" s="220" t="s">
        <v>217</v>
      </c>
      <c r="Y41" s="220" t="s">
        <v>187</v>
      </c>
      <c r="Z41" s="209"/>
      <c r="AA41" s="209"/>
      <c r="AB41" s="209"/>
      <c r="AC41" s="209"/>
      <c r="AD41" s="209"/>
      <c r="AE41" s="209"/>
      <c r="AF41" s="209"/>
      <c r="AG41" s="209" t="s">
        <v>357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2" x14ac:dyDescent="0.25">
      <c r="A42" s="216"/>
      <c r="B42" s="217"/>
      <c r="C42" s="246"/>
      <c r="D42" s="241"/>
      <c r="E42" s="241"/>
      <c r="F42" s="241"/>
      <c r="G42" s="241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191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ht="20.399999999999999" outlineLevel="1" x14ac:dyDescent="0.25">
      <c r="A43" s="230">
        <v>17</v>
      </c>
      <c r="B43" s="231" t="s">
        <v>393</v>
      </c>
      <c r="C43" s="243" t="s">
        <v>394</v>
      </c>
      <c r="D43" s="232" t="s">
        <v>356</v>
      </c>
      <c r="E43" s="233">
        <v>1</v>
      </c>
      <c r="F43" s="234"/>
      <c r="G43" s="235">
        <f>ROUND(E43*F43,2)</f>
        <v>0</v>
      </c>
      <c r="H43" s="234"/>
      <c r="I43" s="235">
        <f>ROUND(E43*H43,2)</f>
        <v>0</v>
      </c>
      <c r="J43" s="234"/>
      <c r="K43" s="235">
        <f>ROUND(E43*J43,2)</f>
        <v>0</v>
      </c>
      <c r="L43" s="235">
        <v>21</v>
      </c>
      <c r="M43" s="235">
        <f>G43*(1+L43/100)</f>
        <v>0</v>
      </c>
      <c r="N43" s="233">
        <v>0</v>
      </c>
      <c r="O43" s="233">
        <f>ROUND(E43*N43,2)</f>
        <v>0</v>
      </c>
      <c r="P43" s="233">
        <v>0</v>
      </c>
      <c r="Q43" s="233">
        <f>ROUND(E43*P43,2)</f>
        <v>0</v>
      </c>
      <c r="R43" s="235"/>
      <c r="S43" s="235" t="s">
        <v>200</v>
      </c>
      <c r="T43" s="236" t="s">
        <v>185</v>
      </c>
      <c r="U43" s="220">
        <v>0</v>
      </c>
      <c r="V43" s="220">
        <f>ROUND(E43*U43,2)</f>
        <v>0</v>
      </c>
      <c r="W43" s="220"/>
      <c r="X43" s="220" t="s">
        <v>217</v>
      </c>
      <c r="Y43" s="220" t="s">
        <v>187</v>
      </c>
      <c r="Z43" s="209"/>
      <c r="AA43" s="209"/>
      <c r="AB43" s="209"/>
      <c r="AC43" s="209"/>
      <c r="AD43" s="209"/>
      <c r="AE43" s="209"/>
      <c r="AF43" s="209"/>
      <c r="AG43" s="209" t="s">
        <v>357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44" t="s">
        <v>395</v>
      </c>
      <c r="D44" s="238"/>
      <c r="E44" s="238"/>
      <c r="F44" s="238"/>
      <c r="G44" s="238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190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2" x14ac:dyDescent="0.25">
      <c r="A45" s="216"/>
      <c r="B45" s="217"/>
      <c r="C45" s="245"/>
      <c r="D45" s="240"/>
      <c r="E45" s="240"/>
      <c r="F45" s="240"/>
      <c r="G45" s="24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09"/>
      <c r="AA45" s="209"/>
      <c r="AB45" s="209"/>
      <c r="AC45" s="209"/>
      <c r="AD45" s="209"/>
      <c r="AE45" s="209"/>
      <c r="AF45" s="209"/>
      <c r="AG45" s="209" t="s">
        <v>191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ht="20.399999999999999" outlineLevel="1" x14ac:dyDescent="0.25">
      <c r="A46" s="230">
        <v>18</v>
      </c>
      <c r="B46" s="231" t="s">
        <v>396</v>
      </c>
      <c r="C46" s="243" t="s">
        <v>397</v>
      </c>
      <c r="D46" s="232" t="s">
        <v>356</v>
      </c>
      <c r="E46" s="233">
        <v>1</v>
      </c>
      <c r="F46" s="234"/>
      <c r="G46" s="235">
        <f>ROUND(E46*F46,2)</f>
        <v>0</v>
      </c>
      <c r="H46" s="234"/>
      <c r="I46" s="235">
        <f>ROUND(E46*H46,2)</f>
        <v>0</v>
      </c>
      <c r="J46" s="234"/>
      <c r="K46" s="235">
        <f>ROUND(E46*J46,2)</f>
        <v>0</v>
      </c>
      <c r="L46" s="235">
        <v>21</v>
      </c>
      <c r="M46" s="235">
        <f>G46*(1+L46/100)</f>
        <v>0</v>
      </c>
      <c r="N46" s="233">
        <v>0</v>
      </c>
      <c r="O46" s="233">
        <f>ROUND(E46*N46,2)</f>
        <v>0</v>
      </c>
      <c r="P46" s="233">
        <v>0</v>
      </c>
      <c r="Q46" s="233">
        <f>ROUND(E46*P46,2)</f>
        <v>0</v>
      </c>
      <c r="R46" s="235"/>
      <c r="S46" s="235" t="s">
        <v>200</v>
      </c>
      <c r="T46" s="236" t="s">
        <v>185</v>
      </c>
      <c r="U46" s="220">
        <v>0</v>
      </c>
      <c r="V46" s="220">
        <f>ROUND(E46*U46,2)</f>
        <v>0</v>
      </c>
      <c r="W46" s="220"/>
      <c r="X46" s="220" t="s">
        <v>217</v>
      </c>
      <c r="Y46" s="220" t="s">
        <v>187</v>
      </c>
      <c r="Z46" s="209"/>
      <c r="AA46" s="209"/>
      <c r="AB46" s="209"/>
      <c r="AC46" s="209"/>
      <c r="AD46" s="209"/>
      <c r="AE46" s="209"/>
      <c r="AF46" s="209"/>
      <c r="AG46" s="209" t="s">
        <v>357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2" x14ac:dyDescent="0.25">
      <c r="A47" s="216"/>
      <c r="B47" s="217"/>
      <c r="C47" s="244" t="s">
        <v>395</v>
      </c>
      <c r="D47" s="238"/>
      <c r="E47" s="238"/>
      <c r="F47" s="238"/>
      <c r="G47" s="238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09"/>
      <c r="AA47" s="209"/>
      <c r="AB47" s="209"/>
      <c r="AC47" s="209"/>
      <c r="AD47" s="209"/>
      <c r="AE47" s="209"/>
      <c r="AF47" s="209"/>
      <c r="AG47" s="209" t="s">
        <v>190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2" x14ac:dyDescent="0.25">
      <c r="A48" s="216"/>
      <c r="B48" s="217"/>
      <c r="C48" s="245"/>
      <c r="D48" s="240"/>
      <c r="E48" s="240"/>
      <c r="F48" s="240"/>
      <c r="G48" s="24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191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1" x14ac:dyDescent="0.25">
      <c r="A49" s="230">
        <v>19</v>
      </c>
      <c r="B49" s="231" t="s">
        <v>398</v>
      </c>
      <c r="C49" s="243" t="s">
        <v>399</v>
      </c>
      <c r="D49" s="232" t="s">
        <v>277</v>
      </c>
      <c r="E49" s="233">
        <v>1</v>
      </c>
      <c r="F49" s="234"/>
      <c r="G49" s="235">
        <f>ROUND(E49*F49,2)</f>
        <v>0</v>
      </c>
      <c r="H49" s="234"/>
      <c r="I49" s="235">
        <f>ROUND(E49*H49,2)</f>
        <v>0</v>
      </c>
      <c r="J49" s="234"/>
      <c r="K49" s="235">
        <f>ROUND(E49*J49,2)</f>
        <v>0</v>
      </c>
      <c r="L49" s="235">
        <v>21</v>
      </c>
      <c r="M49" s="235">
        <f>G49*(1+L49/100)</f>
        <v>0</v>
      </c>
      <c r="N49" s="233">
        <v>0</v>
      </c>
      <c r="O49" s="233">
        <f>ROUND(E49*N49,2)</f>
        <v>0</v>
      </c>
      <c r="P49" s="233">
        <v>0</v>
      </c>
      <c r="Q49" s="233">
        <f>ROUND(E49*P49,2)</f>
        <v>0</v>
      </c>
      <c r="R49" s="235"/>
      <c r="S49" s="235" t="s">
        <v>200</v>
      </c>
      <c r="T49" s="236" t="s">
        <v>185</v>
      </c>
      <c r="U49" s="220">
        <v>0</v>
      </c>
      <c r="V49" s="220">
        <f>ROUND(E49*U49,2)</f>
        <v>0</v>
      </c>
      <c r="W49" s="220"/>
      <c r="X49" s="220" t="s">
        <v>307</v>
      </c>
      <c r="Y49" s="220" t="s">
        <v>187</v>
      </c>
      <c r="Z49" s="209"/>
      <c r="AA49" s="209"/>
      <c r="AB49" s="209"/>
      <c r="AC49" s="209"/>
      <c r="AD49" s="209"/>
      <c r="AE49" s="209"/>
      <c r="AF49" s="209"/>
      <c r="AG49" s="209" t="s">
        <v>378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2" x14ac:dyDescent="0.25">
      <c r="A50" s="216"/>
      <c r="B50" s="217"/>
      <c r="C50" s="246"/>
      <c r="D50" s="241"/>
      <c r="E50" s="241"/>
      <c r="F50" s="241"/>
      <c r="G50" s="241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191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x14ac:dyDescent="0.25">
      <c r="A51" s="223" t="s">
        <v>179</v>
      </c>
      <c r="B51" s="224" t="s">
        <v>104</v>
      </c>
      <c r="C51" s="242" t="s">
        <v>105</v>
      </c>
      <c r="D51" s="225"/>
      <c r="E51" s="226"/>
      <c r="F51" s="227"/>
      <c r="G51" s="227">
        <f>SUMIF(AG52:AG90,"&lt;&gt;NOR",G52:G90)</f>
        <v>0</v>
      </c>
      <c r="H51" s="227"/>
      <c r="I51" s="227">
        <f>SUM(I52:I90)</f>
        <v>0</v>
      </c>
      <c r="J51" s="227"/>
      <c r="K51" s="227">
        <f>SUM(K52:K90)</f>
        <v>0</v>
      </c>
      <c r="L51" s="227"/>
      <c r="M51" s="227">
        <f>SUM(M52:M90)</f>
        <v>0</v>
      </c>
      <c r="N51" s="226"/>
      <c r="O51" s="226">
        <f>SUM(O52:O90)</f>
        <v>0</v>
      </c>
      <c r="P51" s="226"/>
      <c r="Q51" s="226">
        <f>SUM(Q52:Q90)</f>
        <v>0</v>
      </c>
      <c r="R51" s="227"/>
      <c r="S51" s="227"/>
      <c r="T51" s="228"/>
      <c r="U51" s="222"/>
      <c r="V51" s="222">
        <f>SUM(V52:V90)</f>
        <v>0</v>
      </c>
      <c r="W51" s="222"/>
      <c r="X51" s="222"/>
      <c r="Y51" s="222"/>
      <c r="AG51" t="s">
        <v>180</v>
      </c>
    </row>
    <row r="52" spans="1:60" outlineLevel="1" x14ac:dyDescent="0.25">
      <c r="A52" s="230">
        <v>20</v>
      </c>
      <c r="B52" s="231" t="s">
        <v>400</v>
      </c>
      <c r="C52" s="243" t="s">
        <v>401</v>
      </c>
      <c r="D52" s="232" t="s">
        <v>366</v>
      </c>
      <c r="E52" s="233">
        <v>24</v>
      </c>
      <c r="F52" s="234"/>
      <c r="G52" s="235">
        <f>ROUND(E52*F52,2)</f>
        <v>0</v>
      </c>
      <c r="H52" s="234"/>
      <c r="I52" s="235">
        <f>ROUND(E52*H52,2)</f>
        <v>0</v>
      </c>
      <c r="J52" s="234"/>
      <c r="K52" s="235">
        <f>ROUND(E52*J52,2)</f>
        <v>0</v>
      </c>
      <c r="L52" s="235">
        <v>21</v>
      </c>
      <c r="M52" s="235">
        <f>G52*(1+L52/100)</f>
        <v>0</v>
      </c>
      <c r="N52" s="233">
        <v>0</v>
      </c>
      <c r="O52" s="233">
        <f>ROUND(E52*N52,2)</f>
        <v>0</v>
      </c>
      <c r="P52" s="233">
        <v>0</v>
      </c>
      <c r="Q52" s="233">
        <f>ROUND(E52*P52,2)</f>
        <v>0</v>
      </c>
      <c r="R52" s="235"/>
      <c r="S52" s="235" t="s">
        <v>200</v>
      </c>
      <c r="T52" s="236" t="s">
        <v>185</v>
      </c>
      <c r="U52" s="220">
        <v>0</v>
      </c>
      <c r="V52" s="220">
        <f>ROUND(E52*U52,2)</f>
        <v>0</v>
      </c>
      <c r="W52" s="220"/>
      <c r="X52" s="220" t="s">
        <v>217</v>
      </c>
      <c r="Y52" s="220" t="s">
        <v>187</v>
      </c>
      <c r="Z52" s="209"/>
      <c r="AA52" s="209"/>
      <c r="AB52" s="209"/>
      <c r="AC52" s="209"/>
      <c r="AD52" s="209"/>
      <c r="AE52" s="209"/>
      <c r="AF52" s="209"/>
      <c r="AG52" s="209" t="s">
        <v>357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2" x14ac:dyDescent="0.25">
      <c r="A53" s="216"/>
      <c r="B53" s="217"/>
      <c r="C53" s="244" t="s">
        <v>402</v>
      </c>
      <c r="D53" s="238"/>
      <c r="E53" s="238"/>
      <c r="F53" s="238"/>
      <c r="G53" s="238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09"/>
      <c r="AA53" s="209"/>
      <c r="AB53" s="209"/>
      <c r="AC53" s="209"/>
      <c r="AD53" s="209"/>
      <c r="AE53" s="209"/>
      <c r="AF53" s="209"/>
      <c r="AG53" s="209" t="s">
        <v>190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2" x14ac:dyDescent="0.25">
      <c r="A54" s="216"/>
      <c r="B54" s="217"/>
      <c r="C54" s="245"/>
      <c r="D54" s="240"/>
      <c r="E54" s="240"/>
      <c r="F54" s="240"/>
      <c r="G54" s="240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09"/>
      <c r="AA54" s="209"/>
      <c r="AB54" s="209"/>
      <c r="AC54" s="209"/>
      <c r="AD54" s="209"/>
      <c r="AE54" s="209"/>
      <c r="AF54" s="209"/>
      <c r="AG54" s="209" t="s">
        <v>191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1" x14ac:dyDescent="0.25">
      <c r="A55" s="230">
        <v>21</v>
      </c>
      <c r="B55" s="231" t="s">
        <v>403</v>
      </c>
      <c r="C55" s="243" t="s">
        <v>404</v>
      </c>
      <c r="D55" s="232" t="s">
        <v>366</v>
      </c>
      <c r="E55" s="233">
        <v>4</v>
      </c>
      <c r="F55" s="234"/>
      <c r="G55" s="235">
        <f>ROUND(E55*F55,2)</f>
        <v>0</v>
      </c>
      <c r="H55" s="234"/>
      <c r="I55" s="235">
        <f>ROUND(E55*H55,2)</f>
        <v>0</v>
      </c>
      <c r="J55" s="234"/>
      <c r="K55" s="235">
        <f>ROUND(E55*J55,2)</f>
        <v>0</v>
      </c>
      <c r="L55" s="235">
        <v>21</v>
      </c>
      <c r="M55" s="235">
        <f>G55*(1+L55/100)</f>
        <v>0</v>
      </c>
      <c r="N55" s="233">
        <v>0</v>
      </c>
      <c r="O55" s="233">
        <f>ROUND(E55*N55,2)</f>
        <v>0</v>
      </c>
      <c r="P55" s="233">
        <v>0</v>
      </c>
      <c r="Q55" s="233">
        <f>ROUND(E55*P55,2)</f>
        <v>0</v>
      </c>
      <c r="R55" s="235"/>
      <c r="S55" s="235" t="s">
        <v>200</v>
      </c>
      <c r="T55" s="236" t="s">
        <v>185</v>
      </c>
      <c r="U55" s="220">
        <v>0</v>
      </c>
      <c r="V55" s="220">
        <f>ROUND(E55*U55,2)</f>
        <v>0</v>
      </c>
      <c r="W55" s="220"/>
      <c r="X55" s="220" t="s">
        <v>217</v>
      </c>
      <c r="Y55" s="220" t="s">
        <v>187</v>
      </c>
      <c r="Z55" s="209"/>
      <c r="AA55" s="209"/>
      <c r="AB55" s="209"/>
      <c r="AC55" s="209"/>
      <c r="AD55" s="209"/>
      <c r="AE55" s="209"/>
      <c r="AF55" s="209"/>
      <c r="AG55" s="209" t="s">
        <v>357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44" t="s">
        <v>402</v>
      </c>
      <c r="D56" s="238"/>
      <c r="E56" s="238"/>
      <c r="F56" s="238"/>
      <c r="G56" s="238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190</v>
      </c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2" x14ac:dyDescent="0.25">
      <c r="A57" s="216"/>
      <c r="B57" s="217"/>
      <c r="C57" s="245"/>
      <c r="D57" s="240"/>
      <c r="E57" s="240"/>
      <c r="F57" s="240"/>
      <c r="G57" s="24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09"/>
      <c r="AA57" s="209"/>
      <c r="AB57" s="209"/>
      <c r="AC57" s="209"/>
      <c r="AD57" s="209"/>
      <c r="AE57" s="209"/>
      <c r="AF57" s="209"/>
      <c r="AG57" s="209" t="s">
        <v>191</v>
      </c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1" x14ac:dyDescent="0.25">
      <c r="A58" s="230">
        <v>22</v>
      </c>
      <c r="B58" s="231" t="s">
        <v>405</v>
      </c>
      <c r="C58" s="243" t="s">
        <v>406</v>
      </c>
      <c r="D58" s="232" t="s">
        <v>366</v>
      </c>
      <c r="E58" s="233">
        <v>4</v>
      </c>
      <c r="F58" s="234"/>
      <c r="G58" s="235">
        <f>ROUND(E58*F58,2)</f>
        <v>0</v>
      </c>
      <c r="H58" s="234"/>
      <c r="I58" s="235">
        <f>ROUND(E58*H58,2)</f>
        <v>0</v>
      </c>
      <c r="J58" s="234"/>
      <c r="K58" s="235">
        <f>ROUND(E58*J58,2)</f>
        <v>0</v>
      </c>
      <c r="L58" s="235">
        <v>21</v>
      </c>
      <c r="M58" s="235">
        <f>G58*(1+L58/100)</f>
        <v>0</v>
      </c>
      <c r="N58" s="233">
        <v>0</v>
      </c>
      <c r="O58" s="233">
        <f>ROUND(E58*N58,2)</f>
        <v>0</v>
      </c>
      <c r="P58" s="233">
        <v>0</v>
      </c>
      <c r="Q58" s="233">
        <f>ROUND(E58*P58,2)</f>
        <v>0</v>
      </c>
      <c r="R58" s="235"/>
      <c r="S58" s="235" t="s">
        <v>200</v>
      </c>
      <c r="T58" s="236" t="s">
        <v>185</v>
      </c>
      <c r="U58" s="220">
        <v>0</v>
      </c>
      <c r="V58" s="220">
        <f>ROUND(E58*U58,2)</f>
        <v>0</v>
      </c>
      <c r="W58" s="220"/>
      <c r="X58" s="220" t="s">
        <v>217</v>
      </c>
      <c r="Y58" s="220" t="s">
        <v>187</v>
      </c>
      <c r="Z58" s="209"/>
      <c r="AA58" s="209"/>
      <c r="AB58" s="209"/>
      <c r="AC58" s="209"/>
      <c r="AD58" s="209"/>
      <c r="AE58" s="209"/>
      <c r="AF58" s="209"/>
      <c r="AG58" s="209" t="s">
        <v>357</v>
      </c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2" x14ac:dyDescent="0.25">
      <c r="A59" s="216"/>
      <c r="B59" s="217"/>
      <c r="C59" s="244" t="s">
        <v>402</v>
      </c>
      <c r="D59" s="238"/>
      <c r="E59" s="238"/>
      <c r="F59" s="238"/>
      <c r="G59" s="238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09"/>
      <c r="AA59" s="209"/>
      <c r="AB59" s="209"/>
      <c r="AC59" s="209"/>
      <c r="AD59" s="209"/>
      <c r="AE59" s="209"/>
      <c r="AF59" s="209"/>
      <c r="AG59" s="209" t="s">
        <v>190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2" x14ac:dyDescent="0.25">
      <c r="A60" s="216"/>
      <c r="B60" s="217"/>
      <c r="C60" s="245"/>
      <c r="D60" s="240"/>
      <c r="E60" s="240"/>
      <c r="F60" s="240"/>
      <c r="G60" s="24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09"/>
      <c r="AA60" s="209"/>
      <c r="AB60" s="209"/>
      <c r="AC60" s="209"/>
      <c r="AD60" s="209"/>
      <c r="AE60" s="209"/>
      <c r="AF60" s="209"/>
      <c r="AG60" s="209" t="s">
        <v>191</v>
      </c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1" x14ac:dyDescent="0.25">
      <c r="A61" s="230">
        <v>23</v>
      </c>
      <c r="B61" s="231" t="s">
        <v>407</v>
      </c>
      <c r="C61" s="243" t="s">
        <v>408</v>
      </c>
      <c r="D61" s="232" t="s">
        <v>366</v>
      </c>
      <c r="E61" s="233">
        <v>16</v>
      </c>
      <c r="F61" s="234"/>
      <c r="G61" s="235">
        <f>ROUND(E61*F61,2)</f>
        <v>0</v>
      </c>
      <c r="H61" s="234"/>
      <c r="I61" s="235">
        <f>ROUND(E61*H61,2)</f>
        <v>0</v>
      </c>
      <c r="J61" s="234"/>
      <c r="K61" s="235">
        <f>ROUND(E61*J61,2)</f>
        <v>0</v>
      </c>
      <c r="L61" s="235">
        <v>21</v>
      </c>
      <c r="M61" s="235">
        <f>G61*(1+L61/100)</f>
        <v>0</v>
      </c>
      <c r="N61" s="233">
        <v>0</v>
      </c>
      <c r="O61" s="233">
        <f>ROUND(E61*N61,2)</f>
        <v>0</v>
      </c>
      <c r="P61" s="233">
        <v>0</v>
      </c>
      <c r="Q61" s="233">
        <f>ROUND(E61*P61,2)</f>
        <v>0</v>
      </c>
      <c r="R61" s="235"/>
      <c r="S61" s="235" t="s">
        <v>200</v>
      </c>
      <c r="T61" s="236" t="s">
        <v>185</v>
      </c>
      <c r="U61" s="220">
        <v>0</v>
      </c>
      <c r="V61" s="220">
        <f>ROUND(E61*U61,2)</f>
        <v>0</v>
      </c>
      <c r="W61" s="220"/>
      <c r="X61" s="220" t="s">
        <v>217</v>
      </c>
      <c r="Y61" s="220" t="s">
        <v>187</v>
      </c>
      <c r="Z61" s="209"/>
      <c r="AA61" s="209"/>
      <c r="AB61" s="209"/>
      <c r="AC61" s="209"/>
      <c r="AD61" s="209"/>
      <c r="AE61" s="209"/>
      <c r="AF61" s="209"/>
      <c r="AG61" s="209" t="s">
        <v>357</v>
      </c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2" x14ac:dyDescent="0.25">
      <c r="A62" s="216"/>
      <c r="B62" s="217"/>
      <c r="C62" s="244" t="s">
        <v>402</v>
      </c>
      <c r="D62" s="238"/>
      <c r="E62" s="238"/>
      <c r="F62" s="238"/>
      <c r="G62" s="238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190</v>
      </c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2" x14ac:dyDescent="0.25">
      <c r="A63" s="216"/>
      <c r="B63" s="217"/>
      <c r="C63" s="245"/>
      <c r="D63" s="240"/>
      <c r="E63" s="240"/>
      <c r="F63" s="240"/>
      <c r="G63" s="24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09"/>
      <c r="AA63" s="209"/>
      <c r="AB63" s="209"/>
      <c r="AC63" s="209"/>
      <c r="AD63" s="209"/>
      <c r="AE63" s="209"/>
      <c r="AF63" s="209"/>
      <c r="AG63" s="209" t="s">
        <v>191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1" x14ac:dyDescent="0.25">
      <c r="A64" s="230">
        <v>24</v>
      </c>
      <c r="B64" s="231" t="s">
        <v>409</v>
      </c>
      <c r="C64" s="243" t="s">
        <v>410</v>
      </c>
      <c r="D64" s="232" t="s">
        <v>366</v>
      </c>
      <c r="E64" s="233">
        <v>32</v>
      </c>
      <c r="F64" s="234"/>
      <c r="G64" s="235">
        <f>ROUND(E64*F64,2)</f>
        <v>0</v>
      </c>
      <c r="H64" s="234"/>
      <c r="I64" s="235">
        <f>ROUND(E64*H64,2)</f>
        <v>0</v>
      </c>
      <c r="J64" s="234"/>
      <c r="K64" s="235">
        <f>ROUND(E64*J64,2)</f>
        <v>0</v>
      </c>
      <c r="L64" s="235">
        <v>21</v>
      </c>
      <c r="M64" s="235">
        <f>G64*(1+L64/100)</f>
        <v>0</v>
      </c>
      <c r="N64" s="233">
        <v>0</v>
      </c>
      <c r="O64" s="233">
        <f>ROUND(E64*N64,2)</f>
        <v>0</v>
      </c>
      <c r="P64" s="233">
        <v>0</v>
      </c>
      <c r="Q64" s="233">
        <f>ROUND(E64*P64,2)</f>
        <v>0</v>
      </c>
      <c r="R64" s="235"/>
      <c r="S64" s="235" t="s">
        <v>200</v>
      </c>
      <c r="T64" s="236" t="s">
        <v>185</v>
      </c>
      <c r="U64" s="220">
        <v>0</v>
      </c>
      <c r="V64" s="220">
        <f>ROUND(E64*U64,2)</f>
        <v>0</v>
      </c>
      <c r="W64" s="220"/>
      <c r="X64" s="220" t="s">
        <v>217</v>
      </c>
      <c r="Y64" s="220" t="s">
        <v>187</v>
      </c>
      <c r="Z64" s="209"/>
      <c r="AA64" s="209"/>
      <c r="AB64" s="209"/>
      <c r="AC64" s="209"/>
      <c r="AD64" s="209"/>
      <c r="AE64" s="209"/>
      <c r="AF64" s="209"/>
      <c r="AG64" s="209" t="s">
        <v>357</v>
      </c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2" x14ac:dyDescent="0.25">
      <c r="A65" s="216"/>
      <c r="B65" s="217"/>
      <c r="C65" s="244" t="s">
        <v>402</v>
      </c>
      <c r="D65" s="238"/>
      <c r="E65" s="238"/>
      <c r="F65" s="238"/>
      <c r="G65" s="238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09"/>
      <c r="AA65" s="209"/>
      <c r="AB65" s="209"/>
      <c r="AC65" s="209"/>
      <c r="AD65" s="209"/>
      <c r="AE65" s="209"/>
      <c r="AF65" s="209"/>
      <c r="AG65" s="209" t="s">
        <v>190</v>
      </c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2" x14ac:dyDescent="0.25">
      <c r="A66" s="216"/>
      <c r="B66" s="217"/>
      <c r="C66" s="245"/>
      <c r="D66" s="240"/>
      <c r="E66" s="240"/>
      <c r="F66" s="240"/>
      <c r="G66" s="24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09"/>
      <c r="AA66" s="209"/>
      <c r="AB66" s="209"/>
      <c r="AC66" s="209"/>
      <c r="AD66" s="209"/>
      <c r="AE66" s="209"/>
      <c r="AF66" s="209"/>
      <c r="AG66" s="209" t="s">
        <v>191</v>
      </c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1" x14ac:dyDescent="0.25">
      <c r="A67" s="230">
        <v>25</v>
      </c>
      <c r="B67" s="231" t="s">
        <v>411</v>
      </c>
      <c r="C67" s="243" t="s">
        <v>412</v>
      </c>
      <c r="D67" s="232" t="s">
        <v>366</v>
      </c>
      <c r="E67" s="233">
        <v>28</v>
      </c>
      <c r="F67" s="234"/>
      <c r="G67" s="235">
        <f>ROUND(E67*F67,2)</f>
        <v>0</v>
      </c>
      <c r="H67" s="234"/>
      <c r="I67" s="235">
        <f>ROUND(E67*H67,2)</f>
        <v>0</v>
      </c>
      <c r="J67" s="234"/>
      <c r="K67" s="235">
        <f>ROUND(E67*J67,2)</f>
        <v>0</v>
      </c>
      <c r="L67" s="235">
        <v>21</v>
      </c>
      <c r="M67" s="235">
        <f>G67*(1+L67/100)</f>
        <v>0</v>
      </c>
      <c r="N67" s="233">
        <v>0</v>
      </c>
      <c r="O67" s="233">
        <f>ROUND(E67*N67,2)</f>
        <v>0</v>
      </c>
      <c r="P67" s="233">
        <v>0</v>
      </c>
      <c r="Q67" s="233">
        <f>ROUND(E67*P67,2)</f>
        <v>0</v>
      </c>
      <c r="R67" s="235"/>
      <c r="S67" s="235" t="s">
        <v>200</v>
      </c>
      <c r="T67" s="236" t="s">
        <v>185</v>
      </c>
      <c r="U67" s="220">
        <v>0</v>
      </c>
      <c r="V67" s="220">
        <f>ROUND(E67*U67,2)</f>
        <v>0</v>
      </c>
      <c r="W67" s="220"/>
      <c r="X67" s="220" t="s">
        <v>217</v>
      </c>
      <c r="Y67" s="220" t="s">
        <v>187</v>
      </c>
      <c r="Z67" s="209"/>
      <c r="AA67" s="209"/>
      <c r="AB67" s="209"/>
      <c r="AC67" s="209"/>
      <c r="AD67" s="209"/>
      <c r="AE67" s="209"/>
      <c r="AF67" s="209"/>
      <c r="AG67" s="209" t="s">
        <v>357</v>
      </c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2" x14ac:dyDescent="0.25">
      <c r="A68" s="216"/>
      <c r="B68" s="217"/>
      <c r="C68" s="244" t="s">
        <v>402</v>
      </c>
      <c r="D68" s="238"/>
      <c r="E68" s="238"/>
      <c r="F68" s="238"/>
      <c r="G68" s="238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09"/>
      <c r="AA68" s="209"/>
      <c r="AB68" s="209"/>
      <c r="AC68" s="209"/>
      <c r="AD68" s="209"/>
      <c r="AE68" s="209"/>
      <c r="AF68" s="209"/>
      <c r="AG68" s="209" t="s">
        <v>190</v>
      </c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outlineLevel="2" x14ac:dyDescent="0.25">
      <c r="A69" s="216"/>
      <c r="B69" s="217"/>
      <c r="C69" s="245"/>
      <c r="D69" s="240"/>
      <c r="E69" s="240"/>
      <c r="F69" s="240"/>
      <c r="G69" s="240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09"/>
      <c r="AA69" s="209"/>
      <c r="AB69" s="209"/>
      <c r="AC69" s="209"/>
      <c r="AD69" s="209"/>
      <c r="AE69" s="209"/>
      <c r="AF69" s="209"/>
      <c r="AG69" s="209" t="s">
        <v>191</v>
      </c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outlineLevel="1" x14ac:dyDescent="0.25">
      <c r="A70" s="230">
        <v>26</v>
      </c>
      <c r="B70" s="231" t="s">
        <v>413</v>
      </c>
      <c r="C70" s="243" t="s">
        <v>414</v>
      </c>
      <c r="D70" s="232" t="s">
        <v>366</v>
      </c>
      <c r="E70" s="233">
        <v>2</v>
      </c>
      <c r="F70" s="234"/>
      <c r="G70" s="235">
        <f>ROUND(E70*F70,2)</f>
        <v>0</v>
      </c>
      <c r="H70" s="234"/>
      <c r="I70" s="235">
        <f>ROUND(E70*H70,2)</f>
        <v>0</v>
      </c>
      <c r="J70" s="234"/>
      <c r="K70" s="235">
        <f>ROUND(E70*J70,2)</f>
        <v>0</v>
      </c>
      <c r="L70" s="235">
        <v>21</v>
      </c>
      <c r="M70" s="235">
        <f>G70*(1+L70/100)</f>
        <v>0</v>
      </c>
      <c r="N70" s="233">
        <v>0</v>
      </c>
      <c r="O70" s="233">
        <f>ROUND(E70*N70,2)</f>
        <v>0</v>
      </c>
      <c r="P70" s="233">
        <v>0</v>
      </c>
      <c r="Q70" s="233">
        <f>ROUND(E70*P70,2)</f>
        <v>0</v>
      </c>
      <c r="R70" s="235"/>
      <c r="S70" s="235" t="s">
        <v>200</v>
      </c>
      <c r="T70" s="236" t="s">
        <v>185</v>
      </c>
      <c r="U70" s="220">
        <v>0</v>
      </c>
      <c r="V70" s="220">
        <f>ROUND(E70*U70,2)</f>
        <v>0</v>
      </c>
      <c r="W70" s="220"/>
      <c r="X70" s="220" t="s">
        <v>217</v>
      </c>
      <c r="Y70" s="220" t="s">
        <v>187</v>
      </c>
      <c r="Z70" s="209"/>
      <c r="AA70" s="209"/>
      <c r="AB70" s="209"/>
      <c r="AC70" s="209"/>
      <c r="AD70" s="209"/>
      <c r="AE70" s="209"/>
      <c r="AF70" s="209"/>
      <c r="AG70" s="209" t="s">
        <v>357</v>
      </c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outlineLevel="2" x14ac:dyDescent="0.25">
      <c r="A71" s="216"/>
      <c r="B71" s="217"/>
      <c r="C71" s="244" t="s">
        <v>402</v>
      </c>
      <c r="D71" s="238"/>
      <c r="E71" s="238"/>
      <c r="F71" s="238"/>
      <c r="G71" s="238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09"/>
      <c r="AA71" s="209"/>
      <c r="AB71" s="209"/>
      <c r="AC71" s="209"/>
      <c r="AD71" s="209"/>
      <c r="AE71" s="209"/>
      <c r="AF71" s="209"/>
      <c r="AG71" s="209" t="s">
        <v>190</v>
      </c>
      <c r="AH71" s="209"/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2" x14ac:dyDescent="0.25">
      <c r="A72" s="216"/>
      <c r="B72" s="217"/>
      <c r="C72" s="245"/>
      <c r="D72" s="240"/>
      <c r="E72" s="240"/>
      <c r="F72" s="240"/>
      <c r="G72" s="240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09"/>
      <c r="AA72" s="209"/>
      <c r="AB72" s="209"/>
      <c r="AC72" s="209"/>
      <c r="AD72" s="209"/>
      <c r="AE72" s="209"/>
      <c r="AF72" s="209"/>
      <c r="AG72" s="209" t="s">
        <v>191</v>
      </c>
      <c r="AH72" s="209"/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1" x14ac:dyDescent="0.25">
      <c r="A73" s="230">
        <v>27</v>
      </c>
      <c r="B73" s="231" t="s">
        <v>415</v>
      </c>
      <c r="C73" s="243" t="s">
        <v>416</v>
      </c>
      <c r="D73" s="232" t="s">
        <v>366</v>
      </c>
      <c r="E73" s="233">
        <v>22</v>
      </c>
      <c r="F73" s="234"/>
      <c r="G73" s="235">
        <f>ROUND(E73*F73,2)</f>
        <v>0</v>
      </c>
      <c r="H73" s="234"/>
      <c r="I73" s="235">
        <f>ROUND(E73*H73,2)</f>
        <v>0</v>
      </c>
      <c r="J73" s="234"/>
      <c r="K73" s="235">
        <f>ROUND(E73*J73,2)</f>
        <v>0</v>
      </c>
      <c r="L73" s="235">
        <v>21</v>
      </c>
      <c r="M73" s="235">
        <f>G73*(1+L73/100)</f>
        <v>0</v>
      </c>
      <c r="N73" s="233">
        <v>0</v>
      </c>
      <c r="O73" s="233">
        <f>ROUND(E73*N73,2)</f>
        <v>0</v>
      </c>
      <c r="P73" s="233">
        <v>0</v>
      </c>
      <c r="Q73" s="233">
        <f>ROUND(E73*P73,2)</f>
        <v>0</v>
      </c>
      <c r="R73" s="235"/>
      <c r="S73" s="235" t="s">
        <v>200</v>
      </c>
      <c r="T73" s="236" t="s">
        <v>185</v>
      </c>
      <c r="U73" s="220">
        <v>0</v>
      </c>
      <c r="V73" s="220">
        <f>ROUND(E73*U73,2)</f>
        <v>0</v>
      </c>
      <c r="W73" s="220"/>
      <c r="X73" s="220" t="s">
        <v>217</v>
      </c>
      <c r="Y73" s="220" t="s">
        <v>187</v>
      </c>
      <c r="Z73" s="209"/>
      <c r="AA73" s="209"/>
      <c r="AB73" s="209"/>
      <c r="AC73" s="209"/>
      <c r="AD73" s="209"/>
      <c r="AE73" s="209"/>
      <c r="AF73" s="209"/>
      <c r="AG73" s="209" t="s">
        <v>357</v>
      </c>
      <c r="AH73" s="209"/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outlineLevel="2" x14ac:dyDescent="0.25">
      <c r="A74" s="216"/>
      <c r="B74" s="217"/>
      <c r="C74" s="244" t="s">
        <v>402</v>
      </c>
      <c r="D74" s="238"/>
      <c r="E74" s="238"/>
      <c r="F74" s="238"/>
      <c r="G74" s="238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09"/>
      <c r="AA74" s="209"/>
      <c r="AB74" s="209"/>
      <c r="AC74" s="209"/>
      <c r="AD74" s="209"/>
      <c r="AE74" s="209"/>
      <c r="AF74" s="209"/>
      <c r="AG74" s="209" t="s">
        <v>190</v>
      </c>
      <c r="AH74" s="209"/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2" x14ac:dyDescent="0.25">
      <c r="A75" s="216"/>
      <c r="B75" s="217"/>
      <c r="C75" s="245"/>
      <c r="D75" s="240"/>
      <c r="E75" s="240"/>
      <c r="F75" s="240"/>
      <c r="G75" s="240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09"/>
      <c r="AA75" s="209"/>
      <c r="AB75" s="209"/>
      <c r="AC75" s="209"/>
      <c r="AD75" s="209"/>
      <c r="AE75" s="209"/>
      <c r="AF75" s="209"/>
      <c r="AG75" s="209" t="s">
        <v>191</v>
      </c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outlineLevel="1" x14ac:dyDescent="0.25">
      <c r="A76" s="230">
        <v>28</v>
      </c>
      <c r="B76" s="231" t="s">
        <v>417</v>
      </c>
      <c r="C76" s="243" t="s">
        <v>418</v>
      </c>
      <c r="D76" s="232" t="s">
        <v>366</v>
      </c>
      <c r="E76" s="233">
        <v>24</v>
      </c>
      <c r="F76" s="234"/>
      <c r="G76" s="235">
        <f>ROUND(E76*F76,2)</f>
        <v>0</v>
      </c>
      <c r="H76" s="234"/>
      <c r="I76" s="235">
        <f>ROUND(E76*H76,2)</f>
        <v>0</v>
      </c>
      <c r="J76" s="234"/>
      <c r="K76" s="235">
        <f>ROUND(E76*J76,2)</f>
        <v>0</v>
      </c>
      <c r="L76" s="235">
        <v>21</v>
      </c>
      <c r="M76" s="235">
        <f>G76*(1+L76/100)</f>
        <v>0</v>
      </c>
      <c r="N76" s="233">
        <v>0</v>
      </c>
      <c r="O76" s="233">
        <f>ROUND(E76*N76,2)</f>
        <v>0</v>
      </c>
      <c r="P76" s="233">
        <v>0</v>
      </c>
      <c r="Q76" s="233">
        <f>ROUND(E76*P76,2)</f>
        <v>0</v>
      </c>
      <c r="R76" s="235"/>
      <c r="S76" s="235" t="s">
        <v>200</v>
      </c>
      <c r="T76" s="236" t="s">
        <v>185</v>
      </c>
      <c r="U76" s="220">
        <v>0</v>
      </c>
      <c r="V76" s="220">
        <f>ROUND(E76*U76,2)</f>
        <v>0</v>
      </c>
      <c r="W76" s="220"/>
      <c r="X76" s="220" t="s">
        <v>217</v>
      </c>
      <c r="Y76" s="220" t="s">
        <v>187</v>
      </c>
      <c r="Z76" s="209"/>
      <c r="AA76" s="209"/>
      <c r="AB76" s="209"/>
      <c r="AC76" s="209"/>
      <c r="AD76" s="209"/>
      <c r="AE76" s="209"/>
      <c r="AF76" s="209"/>
      <c r="AG76" s="209" t="s">
        <v>357</v>
      </c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09"/>
      <c r="BD76" s="209"/>
      <c r="BE76" s="209"/>
      <c r="BF76" s="209"/>
      <c r="BG76" s="209"/>
      <c r="BH76" s="209"/>
    </row>
    <row r="77" spans="1:60" outlineLevel="2" x14ac:dyDescent="0.25">
      <c r="A77" s="216"/>
      <c r="B77" s="217"/>
      <c r="C77" s="244" t="s">
        <v>419</v>
      </c>
      <c r="D77" s="238"/>
      <c r="E77" s="238"/>
      <c r="F77" s="238"/>
      <c r="G77" s="238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09"/>
      <c r="AA77" s="209"/>
      <c r="AB77" s="209"/>
      <c r="AC77" s="209"/>
      <c r="AD77" s="209"/>
      <c r="AE77" s="209"/>
      <c r="AF77" s="209"/>
      <c r="AG77" s="209" t="s">
        <v>190</v>
      </c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2" x14ac:dyDescent="0.25">
      <c r="A78" s="216"/>
      <c r="B78" s="217"/>
      <c r="C78" s="245"/>
      <c r="D78" s="240"/>
      <c r="E78" s="240"/>
      <c r="F78" s="240"/>
      <c r="G78" s="240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09"/>
      <c r="AA78" s="209"/>
      <c r="AB78" s="209"/>
      <c r="AC78" s="209"/>
      <c r="AD78" s="209"/>
      <c r="AE78" s="209"/>
      <c r="AF78" s="209"/>
      <c r="AG78" s="209" t="s">
        <v>191</v>
      </c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1" x14ac:dyDescent="0.25">
      <c r="A79" s="230">
        <v>29</v>
      </c>
      <c r="B79" s="231" t="s">
        <v>420</v>
      </c>
      <c r="C79" s="243" t="s">
        <v>421</v>
      </c>
      <c r="D79" s="232" t="s">
        <v>366</v>
      </c>
      <c r="E79" s="233">
        <v>8</v>
      </c>
      <c r="F79" s="234"/>
      <c r="G79" s="235">
        <f>ROUND(E79*F79,2)</f>
        <v>0</v>
      </c>
      <c r="H79" s="234"/>
      <c r="I79" s="235">
        <f>ROUND(E79*H79,2)</f>
        <v>0</v>
      </c>
      <c r="J79" s="234"/>
      <c r="K79" s="235">
        <f>ROUND(E79*J79,2)</f>
        <v>0</v>
      </c>
      <c r="L79" s="235">
        <v>21</v>
      </c>
      <c r="M79" s="235">
        <f>G79*(1+L79/100)</f>
        <v>0</v>
      </c>
      <c r="N79" s="233">
        <v>0</v>
      </c>
      <c r="O79" s="233">
        <f>ROUND(E79*N79,2)</f>
        <v>0</v>
      </c>
      <c r="P79" s="233">
        <v>0</v>
      </c>
      <c r="Q79" s="233">
        <f>ROUND(E79*P79,2)</f>
        <v>0</v>
      </c>
      <c r="R79" s="235"/>
      <c r="S79" s="235" t="s">
        <v>200</v>
      </c>
      <c r="T79" s="236" t="s">
        <v>185</v>
      </c>
      <c r="U79" s="220">
        <v>0</v>
      </c>
      <c r="V79" s="220">
        <f>ROUND(E79*U79,2)</f>
        <v>0</v>
      </c>
      <c r="W79" s="220"/>
      <c r="X79" s="220" t="s">
        <v>217</v>
      </c>
      <c r="Y79" s="220" t="s">
        <v>187</v>
      </c>
      <c r="Z79" s="209"/>
      <c r="AA79" s="209"/>
      <c r="AB79" s="209"/>
      <c r="AC79" s="209"/>
      <c r="AD79" s="209"/>
      <c r="AE79" s="209"/>
      <c r="AF79" s="209"/>
      <c r="AG79" s="209" t="s">
        <v>357</v>
      </c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2" x14ac:dyDescent="0.25">
      <c r="A80" s="216"/>
      <c r="B80" s="217"/>
      <c r="C80" s="244" t="s">
        <v>419</v>
      </c>
      <c r="D80" s="238"/>
      <c r="E80" s="238"/>
      <c r="F80" s="238"/>
      <c r="G80" s="238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09"/>
      <c r="AA80" s="209"/>
      <c r="AB80" s="209"/>
      <c r="AC80" s="209"/>
      <c r="AD80" s="209"/>
      <c r="AE80" s="209"/>
      <c r="AF80" s="209"/>
      <c r="AG80" s="209" t="s">
        <v>190</v>
      </c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2" x14ac:dyDescent="0.25">
      <c r="A81" s="216"/>
      <c r="B81" s="217"/>
      <c r="C81" s="245"/>
      <c r="D81" s="240"/>
      <c r="E81" s="240"/>
      <c r="F81" s="240"/>
      <c r="G81" s="240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09"/>
      <c r="AA81" s="209"/>
      <c r="AB81" s="209"/>
      <c r="AC81" s="209"/>
      <c r="AD81" s="209"/>
      <c r="AE81" s="209"/>
      <c r="AF81" s="209"/>
      <c r="AG81" s="209" t="s">
        <v>191</v>
      </c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1" x14ac:dyDescent="0.25">
      <c r="A82" s="230">
        <v>30</v>
      </c>
      <c r="B82" s="231" t="s">
        <v>422</v>
      </c>
      <c r="C82" s="243" t="s">
        <v>423</v>
      </c>
      <c r="D82" s="232" t="s">
        <v>366</v>
      </c>
      <c r="E82" s="233">
        <v>24</v>
      </c>
      <c r="F82" s="234"/>
      <c r="G82" s="235">
        <f>ROUND(E82*F82,2)</f>
        <v>0</v>
      </c>
      <c r="H82" s="234"/>
      <c r="I82" s="235">
        <f>ROUND(E82*H82,2)</f>
        <v>0</v>
      </c>
      <c r="J82" s="234"/>
      <c r="K82" s="235">
        <f>ROUND(E82*J82,2)</f>
        <v>0</v>
      </c>
      <c r="L82" s="235">
        <v>21</v>
      </c>
      <c r="M82" s="235">
        <f>G82*(1+L82/100)</f>
        <v>0</v>
      </c>
      <c r="N82" s="233">
        <v>0</v>
      </c>
      <c r="O82" s="233">
        <f>ROUND(E82*N82,2)</f>
        <v>0</v>
      </c>
      <c r="P82" s="233">
        <v>0</v>
      </c>
      <c r="Q82" s="233">
        <f>ROUND(E82*P82,2)</f>
        <v>0</v>
      </c>
      <c r="R82" s="235"/>
      <c r="S82" s="235" t="s">
        <v>200</v>
      </c>
      <c r="T82" s="236" t="s">
        <v>185</v>
      </c>
      <c r="U82" s="220">
        <v>0</v>
      </c>
      <c r="V82" s="220">
        <f>ROUND(E82*U82,2)</f>
        <v>0</v>
      </c>
      <c r="W82" s="220"/>
      <c r="X82" s="220" t="s">
        <v>217</v>
      </c>
      <c r="Y82" s="220" t="s">
        <v>187</v>
      </c>
      <c r="Z82" s="209"/>
      <c r="AA82" s="209"/>
      <c r="AB82" s="209"/>
      <c r="AC82" s="209"/>
      <c r="AD82" s="209"/>
      <c r="AE82" s="209"/>
      <c r="AF82" s="209"/>
      <c r="AG82" s="209" t="s">
        <v>357</v>
      </c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2" x14ac:dyDescent="0.25">
      <c r="A83" s="216"/>
      <c r="B83" s="217"/>
      <c r="C83" s="244" t="s">
        <v>419</v>
      </c>
      <c r="D83" s="238"/>
      <c r="E83" s="238"/>
      <c r="F83" s="238"/>
      <c r="G83" s="238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09"/>
      <c r="AA83" s="209"/>
      <c r="AB83" s="209"/>
      <c r="AC83" s="209"/>
      <c r="AD83" s="209"/>
      <c r="AE83" s="209"/>
      <c r="AF83" s="209"/>
      <c r="AG83" s="209" t="s">
        <v>190</v>
      </c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2" x14ac:dyDescent="0.25">
      <c r="A84" s="216"/>
      <c r="B84" s="217"/>
      <c r="C84" s="245"/>
      <c r="D84" s="240"/>
      <c r="E84" s="240"/>
      <c r="F84" s="240"/>
      <c r="G84" s="240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09"/>
      <c r="AA84" s="209"/>
      <c r="AB84" s="209"/>
      <c r="AC84" s="209"/>
      <c r="AD84" s="209"/>
      <c r="AE84" s="209"/>
      <c r="AF84" s="209"/>
      <c r="AG84" s="209" t="s">
        <v>191</v>
      </c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1" x14ac:dyDescent="0.25">
      <c r="A85" s="230">
        <v>31</v>
      </c>
      <c r="B85" s="231" t="s">
        <v>424</v>
      </c>
      <c r="C85" s="243" t="s">
        <v>425</v>
      </c>
      <c r="D85" s="232" t="s">
        <v>366</v>
      </c>
      <c r="E85" s="233">
        <v>4</v>
      </c>
      <c r="F85" s="234"/>
      <c r="G85" s="235">
        <f>ROUND(E85*F85,2)</f>
        <v>0</v>
      </c>
      <c r="H85" s="234"/>
      <c r="I85" s="235">
        <f>ROUND(E85*H85,2)</f>
        <v>0</v>
      </c>
      <c r="J85" s="234"/>
      <c r="K85" s="235">
        <f>ROUND(E85*J85,2)</f>
        <v>0</v>
      </c>
      <c r="L85" s="235">
        <v>21</v>
      </c>
      <c r="M85" s="235">
        <f>G85*(1+L85/100)</f>
        <v>0</v>
      </c>
      <c r="N85" s="233">
        <v>0</v>
      </c>
      <c r="O85" s="233">
        <f>ROUND(E85*N85,2)</f>
        <v>0</v>
      </c>
      <c r="P85" s="233">
        <v>0</v>
      </c>
      <c r="Q85" s="233">
        <f>ROUND(E85*P85,2)</f>
        <v>0</v>
      </c>
      <c r="R85" s="235"/>
      <c r="S85" s="235" t="s">
        <v>200</v>
      </c>
      <c r="T85" s="236" t="s">
        <v>185</v>
      </c>
      <c r="U85" s="220">
        <v>0</v>
      </c>
      <c r="V85" s="220">
        <f>ROUND(E85*U85,2)</f>
        <v>0</v>
      </c>
      <c r="W85" s="220"/>
      <c r="X85" s="220" t="s">
        <v>217</v>
      </c>
      <c r="Y85" s="220" t="s">
        <v>187</v>
      </c>
      <c r="Z85" s="209"/>
      <c r="AA85" s="209"/>
      <c r="AB85" s="209"/>
      <c r="AC85" s="209"/>
      <c r="AD85" s="209"/>
      <c r="AE85" s="209"/>
      <c r="AF85" s="209"/>
      <c r="AG85" s="209" t="s">
        <v>357</v>
      </c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outlineLevel="2" x14ac:dyDescent="0.25">
      <c r="A86" s="216"/>
      <c r="B86" s="217"/>
      <c r="C86" s="244" t="s">
        <v>419</v>
      </c>
      <c r="D86" s="238"/>
      <c r="E86" s="238"/>
      <c r="F86" s="238"/>
      <c r="G86" s="238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09"/>
      <c r="AA86" s="209"/>
      <c r="AB86" s="209"/>
      <c r="AC86" s="209"/>
      <c r="AD86" s="209"/>
      <c r="AE86" s="209"/>
      <c r="AF86" s="209"/>
      <c r="AG86" s="209" t="s">
        <v>190</v>
      </c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</row>
    <row r="87" spans="1:60" outlineLevel="2" x14ac:dyDescent="0.25">
      <c r="A87" s="216"/>
      <c r="B87" s="217"/>
      <c r="C87" s="245"/>
      <c r="D87" s="240"/>
      <c r="E87" s="240"/>
      <c r="F87" s="240"/>
      <c r="G87" s="240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09"/>
      <c r="AA87" s="209"/>
      <c r="AB87" s="209"/>
      <c r="AC87" s="209"/>
      <c r="AD87" s="209"/>
      <c r="AE87" s="209"/>
      <c r="AF87" s="209"/>
      <c r="AG87" s="209" t="s">
        <v>191</v>
      </c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1" x14ac:dyDescent="0.25">
      <c r="A88" s="230">
        <v>32</v>
      </c>
      <c r="B88" s="231" t="s">
        <v>426</v>
      </c>
      <c r="C88" s="243" t="s">
        <v>427</v>
      </c>
      <c r="D88" s="232" t="s">
        <v>366</v>
      </c>
      <c r="E88" s="233">
        <v>8</v>
      </c>
      <c r="F88" s="234"/>
      <c r="G88" s="235">
        <f>ROUND(E88*F88,2)</f>
        <v>0</v>
      </c>
      <c r="H88" s="234"/>
      <c r="I88" s="235">
        <f>ROUND(E88*H88,2)</f>
        <v>0</v>
      </c>
      <c r="J88" s="234"/>
      <c r="K88" s="235">
        <f>ROUND(E88*J88,2)</f>
        <v>0</v>
      </c>
      <c r="L88" s="235">
        <v>21</v>
      </c>
      <c r="M88" s="235">
        <f>G88*(1+L88/100)</f>
        <v>0</v>
      </c>
      <c r="N88" s="233">
        <v>0</v>
      </c>
      <c r="O88" s="233">
        <f>ROUND(E88*N88,2)</f>
        <v>0</v>
      </c>
      <c r="P88" s="233">
        <v>0</v>
      </c>
      <c r="Q88" s="233">
        <f>ROUND(E88*P88,2)</f>
        <v>0</v>
      </c>
      <c r="R88" s="235"/>
      <c r="S88" s="235" t="s">
        <v>200</v>
      </c>
      <c r="T88" s="236" t="s">
        <v>185</v>
      </c>
      <c r="U88" s="220">
        <v>0</v>
      </c>
      <c r="V88" s="220">
        <f>ROUND(E88*U88,2)</f>
        <v>0</v>
      </c>
      <c r="W88" s="220"/>
      <c r="X88" s="220" t="s">
        <v>307</v>
      </c>
      <c r="Y88" s="220" t="s">
        <v>187</v>
      </c>
      <c r="Z88" s="209"/>
      <c r="AA88" s="209"/>
      <c r="AB88" s="209"/>
      <c r="AC88" s="209"/>
      <c r="AD88" s="209"/>
      <c r="AE88" s="209"/>
      <c r="AF88" s="209"/>
      <c r="AG88" s="209" t="s">
        <v>378</v>
      </c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2" x14ac:dyDescent="0.25">
      <c r="A89" s="216"/>
      <c r="B89" s="217"/>
      <c r="C89" s="244" t="s">
        <v>419</v>
      </c>
      <c r="D89" s="238"/>
      <c r="E89" s="238"/>
      <c r="F89" s="238"/>
      <c r="G89" s="238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09"/>
      <c r="AA89" s="209"/>
      <c r="AB89" s="209"/>
      <c r="AC89" s="209"/>
      <c r="AD89" s="209"/>
      <c r="AE89" s="209"/>
      <c r="AF89" s="209"/>
      <c r="AG89" s="209" t="s">
        <v>190</v>
      </c>
      <c r="AH89" s="209"/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outlineLevel="2" x14ac:dyDescent="0.25">
      <c r="A90" s="216"/>
      <c r="B90" s="217"/>
      <c r="C90" s="245"/>
      <c r="D90" s="240"/>
      <c r="E90" s="240"/>
      <c r="F90" s="240"/>
      <c r="G90" s="240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09"/>
      <c r="AA90" s="209"/>
      <c r="AB90" s="209"/>
      <c r="AC90" s="209"/>
      <c r="AD90" s="209"/>
      <c r="AE90" s="209"/>
      <c r="AF90" s="209"/>
      <c r="AG90" s="209" t="s">
        <v>191</v>
      </c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x14ac:dyDescent="0.25">
      <c r="A91" s="223" t="s">
        <v>179</v>
      </c>
      <c r="B91" s="224" t="s">
        <v>106</v>
      </c>
      <c r="C91" s="242" t="s">
        <v>107</v>
      </c>
      <c r="D91" s="225"/>
      <c r="E91" s="226"/>
      <c r="F91" s="227"/>
      <c r="G91" s="227">
        <f>SUMIF(AG92:AG101,"&lt;&gt;NOR",G92:G101)</f>
        <v>0</v>
      </c>
      <c r="H91" s="227"/>
      <c r="I91" s="227">
        <f>SUM(I92:I101)</f>
        <v>0</v>
      </c>
      <c r="J91" s="227"/>
      <c r="K91" s="227">
        <f>SUM(K92:K101)</f>
        <v>0</v>
      </c>
      <c r="L91" s="227"/>
      <c r="M91" s="227">
        <f>SUM(M92:M101)</f>
        <v>0</v>
      </c>
      <c r="N91" s="226"/>
      <c r="O91" s="226">
        <f>SUM(O92:O101)</f>
        <v>0</v>
      </c>
      <c r="P91" s="226"/>
      <c r="Q91" s="226">
        <f>SUM(Q92:Q101)</f>
        <v>0</v>
      </c>
      <c r="R91" s="227"/>
      <c r="S91" s="227"/>
      <c r="T91" s="228"/>
      <c r="U91" s="222"/>
      <c r="V91" s="222">
        <f>SUM(V92:V101)</f>
        <v>0</v>
      </c>
      <c r="W91" s="222"/>
      <c r="X91" s="222"/>
      <c r="Y91" s="222"/>
      <c r="AG91" t="s">
        <v>180</v>
      </c>
    </row>
    <row r="92" spans="1:60" ht="20.399999999999999" outlineLevel="1" x14ac:dyDescent="0.25">
      <c r="A92" s="230">
        <v>33</v>
      </c>
      <c r="B92" s="231" t="s">
        <v>428</v>
      </c>
      <c r="C92" s="243" t="s">
        <v>429</v>
      </c>
      <c r="D92" s="232" t="s">
        <v>277</v>
      </c>
      <c r="E92" s="233">
        <v>1</v>
      </c>
      <c r="F92" s="234"/>
      <c r="G92" s="235">
        <f>ROUND(E92*F92,2)</f>
        <v>0</v>
      </c>
      <c r="H92" s="234"/>
      <c r="I92" s="235">
        <f>ROUND(E92*H92,2)</f>
        <v>0</v>
      </c>
      <c r="J92" s="234"/>
      <c r="K92" s="235">
        <f>ROUND(E92*J92,2)</f>
        <v>0</v>
      </c>
      <c r="L92" s="235">
        <v>21</v>
      </c>
      <c r="M92" s="235">
        <f>G92*(1+L92/100)</f>
        <v>0</v>
      </c>
      <c r="N92" s="233">
        <v>0</v>
      </c>
      <c r="O92" s="233">
        <f>ROUND(E92*N92,2)</f>
        <v>0</v>
      </c>
      <c r="P92" s="233">
        <v>0</v>
      </c>
      <c r="Q92" s="233">
        <f>ROUND(E92*P92,2)</f>
        <v>0</v>
      </c>
      <c r="R92" s="235"/>
      <c r="S92" s="235" t="s">
        <v>200</v>
      </c>
      <c r="T92" s="236" t="s">
        <v>185</v>
      </c>
      <c r="U92" s="220">
        <v>0</v>
      </c>
      <c r="V92" s="220">
        <f>ROUND(E92*U92,2)</f>
        <v>0</v>
      </c>
      <c r="W92" s="220"/>
      <c r="X92" s="220" t="s">
        <v>217</v>
      </c>
      <c r="Y92" s="220" t="s">
        <v>187</v>
      </c>
      <c r="Z92" s="209"/>
      <c r="AA92" s="209"/>
      <c r="AB92" s="209"/>
      <c r="AC92" s="209"/>
      <c r="AD92" s="209"/>
      <c r="AE92" s="209"/>
      <c r="AF92" s="209"/>
      <c r="AG92" s="209" t="s">
        <v>357</v>
      </c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outlineLevel="2" x14ac:dyDescent="0.25">
      <c r="A93" s="216"/>
      <c r="B93" s="217"/>
      <c r="C93" s="246"/>
      <c r="D93" s="241"/>
      <c r="E93" s="241"/>
      <c r="F93" s="241"/>
      <c r="G93" s="241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09"/>
      <c r="AA93" s="209"/>
      <c r="AB93" s="209"/>
      <c r="AC93" s="209"/>
      <c r="AD93" s="209"/>
      <c r="AE93" s="209"/>
      <c r="AF93" s="209"/>
      <c r="AG93" s="209" t="s">
        <v>191</v>
      </c>
      <c r="AH93" s="209"/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</row>
    <row r="94" spans="1:60" ht="20.399999999999999" outlineLevel="1" x14ac:dyDescent="0.25">
      <c r="A94" s="230">
        <v>34</v>
      </c>
      <c r="B94" s="231" t="s">
        <v>430</v>
      </c>
      <c r="C94" s="243" t="s">
        <v>431</v>
      </c>
      <c r="D94" s="232" t="s">
        <v>277</v>
      </c>
      <c r="E94" s="233">
        <v>2</v>
      </c>
      <c r="F94" s="234"/>
      <c r="G94" s="235">
        <f>ROUND(E94*F94,2)</f>
        <v>0</v>
      </c>
      <c r="H94" s="234"/>
      <c r="I94" s="235">
        <f>ROUND(E94*H94,2)</f>
        <v>0</v>
      </c>
      <c r="J94" s="234"/>
      <c r="K94" s="235">
        <f>ROUND(E94*J94,2)</f>
        <v>0</v>
      </c>
      <c r="L94" s="235">
        <v>21</v>
      </c>
      <c r="M94" s="235">
        <f>G94*(1+L94/100)</f>
        <v>0</v>
      </c>
      <c r="N94" s="233">
        <v>0</v>
      </c>
      <c r="O94" s="233">
        <f>ROUND(E94*N94,2)</f>
        <v>0</v>
      </c>
      <c r="P94" s="233">
        <v>0</v>
      </c>
      <c r="Q94" s="233">
        <f>ROUND(E94*P94,2)</f>
        <v>0</v>
      </c>
      <c r="R94" s="235"/>
      <c r="S94" s="235" t="s">
        <v>200</v>
      </c>
      <c r="T94" s="236" t="s">
        <v>185</v>
      </c>
      <c r="U94" s="220">
        <v>0</v>
      </c>
      <c r="V94" s="220">
        <f>ROUND(E94*U94,2)</f>
        <v>0</v>
      </c>
      <c r="W94" s="220"/>
      <c r="X94" s="220" t="s">
        <v>217</v>
      </c>
      <c r="Y94" s="220" t="s">
        <v>187</v>
      </c>
      <c r="Z94" s="209"/>
      <c r="AA94" s="209"/>
      <c r="AB94" s="209"/>
      <c r="AC94" s="209"/>
      <c r="AD94" s="209"/>
      <c r="AE94" s="209"/>
      <c r="AF94" s="209"/>
      <c r="AG94" s="209" t="s">
        <v>357</v>
      </c>
      <c r="AH94" s="209"/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2" x14ac:dyDescent="0.25">
      <c r="A95" s="216"/>
      <c r="B95" s="217"/>
      <c r="C95" s="246"/>
      <c r="D95" s="241"/>
      <c r="E95" s="241"/>
      <c r="F95" s="241"/>
      <c r="G95" s="241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09"/>
      <c r="AA95" s="209"/>
      <c r="AB95" s="209"/>
      <c r="AC95" s="209"/>
      <c r="AD95" s="209"/>
      <c r="AE95" s="209"/>
      <c r="AF95" s="209"/>
      <c r="AG95" s="209" t="s">
        <v>191</v>
      </c>
      <c r="AH95" s="209"/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ht="20.399999999999999" outlineLevel="1" x14ac:dyDescent="0.25">
      <c r="A96" s="230">
        <v>35</v>
      </c>
      <c r="B96" s="231" t="s">
        <v>432</v>
      </c>
      <c r="C96" s="243" t="s">
        <v>433</v>
      </c>
      <c r="D96" s="232" t="s">
        <v>277</v>
      </c>
      <c r="E96" s="233">
        <v>1</v>
      </c>
      <c r="F96" s="234"/>
      <c r="G96" s="235">
        <f>ROUND(E96*F96,2)</f>
        <v>0</v>
      </c>
      <c r="H96" s="234"/>
      <c r="I96" s="235">
        <f>ROUND(E96*H96,2)</f>
        <v>0</v>
      </c>
      <c r="J96" s="234"/>
      <c r="K96" s="235">
        <f>ROUND(E96*J96,2)</f>
        <v>0</v>
      </c>
      <c r="L96" s="235">
        <v>21</v>
      </c>
      <c r="M96" s="235">
        <f>G96*(1+L96/100)</f>
        <v>0</v>
      </c>
      <c r="N96" s="233">
        <v>0</v>
      </c>
      <c r="O96" s="233">
        <f>ROUND(E96*N96,2)</f>
        <v>0</v>
      </c>
      <c r="P96" s="233">
        <v>0</v>
      </c>
      <c r="Q96" s="233">
        <f>ROUND(E96*P96,2)</f>
        <v>0</v>
      </c>
      <c r="R96" s="235"/>
      <c r="S96" s="235" t="s">
        <v>200</v>
      </c>
      <c r="T96" s="236" t="s">
        <v>185</v>
      </c>
      <c r="U96" s="220">
        <v>0</v>
      </c>
      <c r="V96" s="220">
        <f>ROUND(E96*U96,2)</f>
        <v>0</v>
      </c>
      <c r="W96" s="220"/>
      <c r="X96" s="220" t="s">
        <v>217</v>
      </c>
      <c r="Y96" s="220" t="s">
        <v>187</v>
      </c>
      <c r="Z96" s="209"/>
      <c r="AA96" s="209"/>
      <c r="AB96" s="209"/>
      <c r="AC96" s="209"/>
      <c r="AD96" s="209"/>
      <c r="AE96" s="209"/>
      <c r="AF96" s="209"/>
      <c r="AG96" s="209" t="s">
        <v>357</v>
      </c>
      <c r="AH96" s="209"/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2" x14ac:dyDescent="0.25">
      <c r="A97" s="216"/>
      <c r="B97" s="217"/>
      <c r="C97" s="246"/>
      <c r="D97" s="241"/>
      <c r="E97" s="241"/>
      <c r="F97" s="241"/>
      <c r="G97" s="241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09"/>
      <c r="AA97" s="209"/>
      <c r="AB97" s="209"/>
      <c r="AC97" s="209"/>
      <c r="AD97" s="209"/>
      <c r="AE97" s="209"/>
      <c r="AF97" s="209"/>
      <c r="AG97" s="209" t="s">
        <v>191</v>
      </c>
      <c r="AH97" s="209"/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ht="20.399999999999999" outlineLevel="1" x14ac:dyDescent="0.25">
      <c r="A98" s="230">
        <v>36</v>
      </c>
      <c r="B98" s="231" t="s">
        <v>434</v>
      </c>
      <c r="C98" s="243" t="s">
        <v>435</v>
      </c>
      <c r="D98" s="232" t="s">
        <v>277</v>
      </c>
      <c r="E98" s="233">
        <v>1</v>
      </c>
      <c r="F98" s="234"/>
      <c r="G98" s="235">
        <f>ROUND(E98*F98,2)</f>
        <v>0</v>
      </c>
      <c r="H98" s="234"/>
      <c r="I98" s="235">
        <f>ROUND(E98*H98,2)</f>
        <v>0</v>
      </c>
      <c r="J98" s="234"/>
      <c r="K98" s="235">
        <f>ROUND(E98*J98,2)</f>
        <v>0</v>
      </c>
      <c r="L98" s="235">
        <v>21</v>
      </c>
      <c r="M98" s="235">
        <f>G98*(1+L98/100)</f>
        <v>0</v>
      </c>
      <c r="N98" s="233">
        <v>0</v>
      </c>
      <c r="O98" s="233">
        <f>ROUND(E98*N98,2)</f>
        <v>0</v>
      </c>
      <c r="P98" s="233">
        <v>0</v>
      </c>
      <c r="Q98" s="233">
        <f>ROUND(E98*P98,2)</f>
        <v>0</v>
      </c>
      <c r="R98" s="235"/>
      <c r="S98" s="235" t="s">
        <v>200</v>
      </c>
      <c r="T98" s="236" t="s">
        <v>185</v>
      </c>
      <c r="U98" s="220">
        <v>0</v>
      </c>
      <c r="V98" s="220">
        <f>ROUND(E98*U98,2)</f>
        <v>0</v>
      </c>
      <c r="W98" s="220"/>
      <c r="X98" s="220" t="s">
        <v>217</v>
      </c>
      <c r="Y98" s="220" t="s">
        <v>187</v>
      </c>
      <c r="Z98" s="209"/>
      <c r="AA98" s="209"/>
      <c r="AB98" s="209"/>
      <c r="AC98" s="209"/>
      <c r="AD98" s="209"/>
      <c r="AE98" s="209"/>
      <c r="AF98" s="209"/>
      <c r="AG98" s="209" t="s">
        <v>357</v>
      </c>
      <c r="AH98" s="209"/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outlineLevel="2" x14ac:dyDescent="0.25">
      <c r="A99" s="216"/>
      <c r="B99" s="217"/>
      <c r="C99" s="246"/>
      <c r="D99" s="241"/>
      <c r="E99" s="241"/>
      <c r="F99" s="241"/>
      <c r="G99" s="241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09"/>
      <c r="AA99" s="209"/>
      <c r="AB99" s="209"/>
      <c r="AC99" s="209"/>
      <c r="AD99" s="209"/>
      <c r="AE99" s="209"/>
      <c r="AF99" s="209"/>
      <c r="AG99" s="209" t="s">
        <v>191</v>
      </c>
      <c r="AH99" s="209"/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</row>
    <row r="100" spans="1:60" outlineLevel="1" x14ac:dyDescent="0.25">
      <c r="A100" s="230">
        <v>37</v>
      </c>
      <c r="B100" s="231" t="s">
        <v>436</v>
      </c>
      <c r="C100" s="243" t="s">
        <v>437</v>
      </c>
      <c r="D100" s="232" t="s">
        <v>277</v>
      </c>
      <c r="E100" s="233">
        <v>1</v>
      </c>
      <c r="F100" s="234"/>
      <c r="G100" s="235">
        <f>ROUND(E100*F100,2)</f>
        <v>0</v>
      </c>
      <c r="H100" s="234"/>
      <c r="I100" s="235">
        <f>ROUND(E100*H100,2)</f>
        <v>0</v>
      </c>
      <c r="J100" s="234"/>
      <c r="K100" s="235">
        <f>ROUND(E100*J100,2)</f>
        <v>0</v>
      </c>
      <c r="L100" s="235">
        <v>21</v>
      </c>
      <c r="M100" s="235">
        <f>G100*(1+L100/100)</f>
        <v>0</v>
      </c>
      <c r="N100" s="233">
        <v>0</v>
      </c>
      <c r="O100" s="233">
        <f>ROUND(E100*N100,2)</f>
        <v>0</v>
      </c>
      <c r="P100" s="233">
        <v>0</v>
      </c>
      <c r="Q100" s="233">
        <f>ROUND(E100*P100,2)</f>
        <v>0</v>
      </c>
      <c r="R100" s="235"/>
      <c r="S100" s="235" t="s">
        <v>200</v>
      </c>
      <c r="T100" s="236" t="s">
        <v>185</v>
      </c>
      <c r="U100" s="220">
        <v>0</v>
      </c>
      <c r="V100" s="220">
        <f>ROUND(E100*U100,2)</f>
        <v>0</v>
      </c>
      <c r="W100" s="220"/>
      <c r="X100" s="220" t="s">
        <v>217</v>
      </c>
      <c r="Y100" s="220" t="s">
        <v>187</v>
      </c>
      <c r="Z100" s="209"/>
      <c r="AA100" s="209"/>
      <c r="AB100" s="209"/>
      <c r="AC100" s="209"/>
      <c r="AD100" s="209"/>
      <c r="AE100" s="209"/>
      <c r="AF100" s="209"/>
      <c r="AG100" s="209" t="s">
        <v>357</v>
      </c>
      <c r="AH100" s="209"/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2" x14ac:dyDescent="0.25">
      <c r="A101" s="216"/>
      <c r="B101" s="217"/>
      <c r="C101" s="246"/>
      <c r="D101" s="241"/>
      <c r="E101" s="241"/>
      <c r="F101" s="241"/>
      <c r="G101" s="241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09"/>
      <c r="AA101" s="209"/>
      <c r="AB101" s="209"/>
      <c r="AC101" s="209"/>
      <c r="AD101" s="209"/>
      <c r="AE101" s="209"/>
      <c r="AF101" s="209"/>
      <c r="AG101" s="209" t="s">
        <v>191</v>
      </c>
      <c r="AH101" s="209"/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x14ac:dyDescent="0.25">
      <c r="A102" s="223" t="s">
        <v>179</v>
      </c>
      <c r="B102" s="224" t="s">
        <v>112</v>
      </c>
      <c r="C102" s="242" t="s">
        <v>113</v>
      </c>
      <c r="D102" s="225"/>
      <c r="E102" s="226"/>
      <c r="F102" s="227"/>
      <c r="G102" s="227">
        <f>SUMIF(AG103:AG124,"&lt;&gt;NOR",G103:G124)</f>
        <v>0</v>
      </c>
      <c r="H102" s="227"/>
      <c r="I102" s="227">
        <f>SUM(I103:I124)</f>
        <v>0</v>
      </c>
      <c r="J102" s="227"/>
      <c r="K102" s="227">
        <f>SUM(K103:K124)</f>
        <v>0</v>
      </c>
      <c r="L102" s="227"/>
      <c r="M102" s="227">
        <f>SUM(M103:M124)</f>
        <v>0</v>
      </c>
      <c r="N102" s="226"/>
      <c r="O102" s="226">
        <f>SUM(O103:O124)</f>
        <v>0</v>
      </c>
      <c r="P102" s="226"/>
      <c r="Q102" s="226">
        <f>SUM(Q103:Q124)</f>
        <v>0</v>
      </c>
      <c r="R102" s="227"/>
      <c r="S102" s="227"/>
      <c r="T102" s="228"/>
      <c r="U102" s="222"/>
      <c r="V102" s="222">
        <f>SUM(V103:V124)</f>
        <v>0</v>
      </c>
      <c r="W102" s="222"/>
      <c r="X102" s="222"/>
      <c r="Y102" s="222"/>
      <c r="AG102" t="s">
        <v>180</v>
      </c>
    </row>
    <row r="103" spans="1:60" ht="20.399999999999999" outlineLevel="1" x14ac:dyDescent="0.25">
      <c r="A103" s="230">
        <v>38</v>
      </c>
      <c r="B103" s="231" t="s">
        <v>438</v>
      </c>
      <c r="C103" s="243" t="s">
        <v>439</v>
      </c>
      <c r="D103" s="232" t="s">
        <v>356</v>
      </c>
      <c r="E103" s="233">
        <v>1</v>
      </c>
      <c r="F103" s="234"/>
      <c r="G103" s="235">
        <f>ROUND(E103*F103,2)</f>
        <v>0</v>
      </c>
      <c r="H103" s="234"/>
      <c r="I103" s="235">
        <f>ROUND(E103*H103,2)</f>
        <v>0</v>
      </c>
      <c r="J103" s="234"/>
      <c r="K103" s="235">
        <f>ROUND(E103*J103,2)</f>
        <v>0</v>
      </c>
      <c r="L103" s="235">
        <v>21</v>
      </c>
      <c r="M103" s="235">
        <f>G103*(1+L103/100)</f>
        <v>0</v>
      </c>
      <c r="N103" s="233">
        <v>0</v>
      </c>
      <c r="O103" s="233">
        <f>ROUND(E103*N103,2)</f>
        <v>0</v>
      </c>
      <c r="P103" s="233">
        <v>0</v>
      </c>
      <c r="Q103" s="233">
        <f>ROUND(E103*P103,2)</f>
        <v>0</v>
      </c>
      <c r="R103" s="235"/>
      <c r="S103" s="235" t="s">
        <v>200</v>
      </c>
      <c r="T103" s="236" t="s">
        <v>185</v>
      </c>
      <c r="U103" s="220">
        <v>0</v>
      </c>
      <c r="V103" s="220">
        <f>ROUND(E103*U103,2)</f>
        <v>0</v>
      </c>
      <c r="W103" s="220"/>
      <c r="X103" s="220" t="s">
        <v>217</v>
      </c>
      <c r="Y103" s="220" t="s">
        <v>187</v>
      </c>
      <c r="Z103" s="209"/>
      <c r="AA103" s="209"/>
      <c r="AB103" s="209"/>
      <c r="AC103" s="209"/>
      <c r="AD103" s="209"/>
      <c r="AE103" s="209"/>
      <c r="AF103" s="209"/>
      <c r="AG103" s="209" t="s">
        <v>357</v>
      </c>
      <c r="AH103" s="209"/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outlineLevel="2" x14ac:dyDescent="0.25">
      <c r="A104" s="216"/>
      <c r="B104" s="217"/>
      <c r="C104" s="244" t="s">
        <v>440</v>
      </c>
      <c r="D104" s="238"/>
      <c r="E104" s="238"/>
      <c r="F104" s="238"/>
      <c r="G104" s="238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09"/>
      <c r="AA104" s="209"/>
      <c r="AB104" s="209"/>
      <c r="AC104" s="209"/>
      <c r="AD104" s="209"/>
      <c r="AE104" s="209"/>
      <c r="AF104" s="209"/>
      <c r="AG104" s="209" t="s">
        <v>190</v>
      </c>
      <c r="AH104" s="209"/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</row>
    <row r="105" spans="1:60" outlineLevel="2" x14ac:dyDescent="0.25">
      <c r="A105" s="216"/>
      <c r="B105" s="217"/>
      <c r="C105" s="245"/>
      <c r="D105" s="240"/>
      <c r="E105" s="240"/>
      <c r="F105" s="240"/>
      <c r="G105" s="240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09"/>
      <c r="AA105" s="209"/>
      <c r="AB105" s="209"/>
      <c r="AC105" s="209"/>
      <c r="AD105" s="209"/>
      <c r="AE105" s="209"/>
      <c r="AF105" s="209"/>
      <c r="AG105" s="209" t="s">
        <v>191</v>
      </c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</row>
    <row r="106" spans="1:60" outlineLevel="1" x14ac:dyDescent="0.25">
      <c r="A106" s="230">
        <v>39</v>
      </c>
      <c r="B106" s="231" t="s">
        <v>441</v>
      </c>
      <c r="C106" s="243" t="s">
        <v>442</v>
      </c>
      <c r="D106" s="232" t="s">
        <v>277</v>
      </c>
      <c r="E106" s="233">
        <v>1</v>
      </c>
      <c r="F106" s="234"/>
      <c r="G106" s="235">
        <f>ROUND(E106*F106,2)</f>
        <v>0</v>
      </c>
      <c r="H106" s="234"/>
      <c r="I106" s="235">
        <f>ROUND(E106*H106,2)</f>
        <v>0</v>
      </c>
      <c r="J106" s="234"/>
      <c r="K106" s="235">
        <f>ROUND(E106*J106,2)</f>
        <v>0</v>
      </c>
      <c r="L106" s="235">
        <v>21</v>
      </c>
      <c r="M106" s="235">
        <f>G106*(1+L106/100)</f>
        <v>0</v>
      </c>
      <c r="N106" s="233">
        <v>0</v>
      </c>
      <c r="O106" s="233">
        <f>ROUND(E106*N106,2)</f>
        <v>0</v>
      </c>
      <c r="P106" s="233">
        <v>0</v>
      </c>
      <c r="Q106" s="233">
        <f>ROUND(E106*P106,2)</f>
        <v>0</v>
      </c>
      <c r="R106" s="235"/>
      <c r="S106" s="235" t="s">
        <v>200</v>
      </c>
      <c r="T106" s="236" t="s">
        <v>185</v>
      </c>
      <c r="U106" s="220">
        <v>0</v>
      </c>
      <c r="V106" s="220">
        <f>ROUND(E106*U106,2)</f>
        <v>0</v>
      </c>
      <c r="W106" s="220"/>
      <c r="X106" s="220" t="s">
        <v>217</v>
      </c>
      <c r="Y106" s="220" t="s">
        <v>187</v>
      </c>
      <c r="Z106" s="209"/>
      <c r="AA106" s="209"/>
      <c r="AB106" s="209"/>
      <c r="AC106" s="209"/>
      <c r="AD106" s="209"/>
      <c r="AE106" s="209"/>
      <c r="AF106" s="209"/>
      <c r="AG106" s="209" t="s">
        <v>357</v>
      </c>
      <c r="AH106" s="209"/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</row>
    <row r="107" spans="1:60" outlineLevel="2" x14ac:dyDescent="0.25">
      <c r="A107" s="216"/>
      <c r="B107" s="217"/>
      <c r="C107" s="246"/>
      <c r="D107" s="241"/>
      <c r="E107" s="241"/>
      <c r="F107" s="241"/>
      <c r="G107" s="241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09"/>
      <c r="AA107" s="209"/>
      <c r="AB107" s="209"/>
      <c r="AC107" s="209"/>
      <c r="AD107" s="209"/>
      <c r="AE107" s="209"/>
      <c r="AF107" s="209"/>
      <c r="AG107" s="209" t="s">
        <v>191</v>
      </c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outlineLevel="1" x14ac:dyDescent="0.25">
      <c r="A108" s="230">
        <v>40</v>
      </c>
      <c r="B108" s="231" t="s">
        <v>443</v>
      </c>
      <c r="C108" s="243" t="s">
        <v>444</v>
      </c>
      <c r="D108" s="232" t="s">
        <v>277</v>
      </c>
      <c r="E108" s="233">
        <v>1</v>
      </c>
      <c r="F108" s="234"/>
      <c r="G108" s="235">
        <f>ROUND(E108*F108,2)</f>
        <v>0</v>
      </c>
      <c r="H108" s="234"/>
      <c r="I108" s="235">
        <f>ROUND(E108*H108,2)</f>
        <v>0</v>
      </c>
      <c r="J108" s="234"/>
      <c r="K108" s="235">
        <f>ROUND(E108*J108,2)</f>
        <v>0</v>
      </c>
      <c r="L108" s="235">
        <v>21</v>
      </c>
      <c r="M108" s="235">
        <f>G108*(1+L108/100)</f>
        <v>0</v>
      </c>
      <c r="N108" s="233">
        <v>0</v>
      </c>
      <c r="O108" s="233">
        <f>ROUND(E108*N108,2)</f>
        <v>0</v>
      </c>
      <c r="P108" s="233">
        <v>0</v>
      </c>
      <c r="Q108" s="233">
        <f>ROUND(E108*P108,2)</f>
        <v>0</v>
      </c>
      <c r="R108" s="235"/>
      <c r="S108" s="235" t="s">
        <v>200</v>
      </c>
      <c r="T108" s="236" t="s">
        <v>185</v>
      </c>
      <c r="U108" s="220">
        <v>0</v>
      </c>
      <c r="V108" s="220">
        <f>ROUND(E108*U108,2)</f>
        <v>0</v>
      </c>
      <c r="W108" s="220"/>
      <c r="X108" s="220" t="s">
        <v>217</v>
      </c>
      <c r="Y108" s="220" t="s">
        <v>187</v>
      </c>
      <c r="Z108" s="209"/>
      <c r="AA108" s="209"/>
      <c r="AB108" s="209"/>
      <c r="AC108" s="209"/>
      <c r="AD108" s="209"/>
      <c r="AE108" s="209"/>
      <c r="AF108" s="209"/>
      <c r="AG108" s="209" t="s">
        <v>357</v>
      </c>
      <c r="AH108" s="209"/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</row>
    <row r="109" spans="1:60" outlineLevel="2" x14ac:dyDescent="0.25">
      <c r="A109" s="216"/>
      <c r="B109" s="217"/>
      <c r="C109" s="246"/>
      <c r="D109" s="241"/>
      <c r="E109" s="241"/>
      <c r="F109" s="241"/>
      <c r="G109" s="241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09"/>
      <c r="AA109" s="209"/>
      <c r="AB109" s="209"/>
      <c r="AC109" s="209"/>
      <c r="AD109" s="209"/>
      <c r="AE109" s="209"/>
      <c r="AF109" s="209"/>
      <c r="AG109" s="209" t="s">
        <v>191</v>
      </c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outlineLevel="1" x14ac:dyDescent="0.25">
      <c r="A110" s="230">
        <v>41</v>
      </c>
      <c r="B110" s="231" t="s">
        <v>445</v>
      </c>
      <c r="C110" s="243" t="s">
        <v>446</v>
      </c>
      <c r="D110" s="232" t="s">
        <v>277</v>
      </c>
      <c r="E110" s="233">
        <v>1</v>
      </c>
      <c r="F110" s="234"/>
      <c r="G110" s="235">
        <f>ROUND(E110*F110,2)</f>
        <v>0</v>
      </c>
      <c r="H110" s="234"/>
      <c r="I110" s="235">
        <f>ROUND(E110*H110,2)</f>
        <v>0</v>
      </c>
      <c r="J110" s="234"/>
      <c r="K110" s="235">
        <f>ROUND(E110*J110,2)</f>
        <v>0</v>
      </c>
      <c r="L110" s="235">
        <v>21</v>
      </c>
      <c r="M110" s="235">
        <f>G110*(1+L110/100)</f>
        <v>0</v>
      </c>
      <c r="N110" s="233">
        <v>0</v>
      </c>
      <c r="O110" s="233">
        <f>ROUND(E110*N110,2)</f>
        <v>0</v>
      </c>
      <c r="P110" s="233">
        <v>0</v>
      </c>
      <c r="Q110" s="233">
        <f>ROUND(E110*P110,2)</f>
        <v>0</v>
      </c>
      <c r="R110" s="235"/>
      <c r="S110" s="235" t="s">
        <v>200</v>
      </c>
      <c r="T110" s="236" t="s">
        <v>185</v>
      </c>
      <c r="U110" s="220">
        <v>0</v>
      </c>
      <c r="V110" s="220">
        <f>ROUND(E110*U110,2)</f>
        <v>0</v>
      </c>
      <c r="W110" s="220"/>
      <c r="X110" s="220" t="s">
        <v>217</v>
      </c>
      <c r="Y110" s="220" t="s">
        <v>187</v>
      </c>
      <c r="Z110" s="209"/>
      <c r="AA110" s="209"/>
      <c r="AB110" s="209"/>
      <c r="AC110" s="209"/>
      <c r="AD110" s="209"/>
      <c r="AE110" s="209"/>
      <c r="AF110" s="209"/>
      <c r="AG110" s="209" t="s">
        <v>357</v>
      </c>
      <c r="AH110" s="209"/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09"/>
      <c r="AU110" s="209"/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09"/>
      <c r="BF110" s="209"/>
      <c r="BG110" s="209"/>
      <c r="BH110" s="209"/>
    </row>
    <row r="111" spans="1:60" outlineLevel="2" x14ac:dyDescent="0.25">
      <c r="A111" s="216"/>
      <c r="B111" s="217"/>
      <c r="C111" s="244" t="s">
        <v>447</v>
      </c>
      <c r="D111" s="238"/>
      <c r="E111" s="238"/>
      <c r="F111" s="238"/>
      <c r="G111" s="238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09"/>
      <c r="AA111" s="209"/>
      <c r="AB111" s="209"/>
      <c r="AC111" s="209"/>
      <c r="AD111" s="209"/>
      <c r="AE111" s="209"/>
      <c r="AF111" s="209"/>
      <c r="AG111" s="209" t="s">
        <v>190</v>
      </c>
      <c r="AH111" s="209"/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outlineLevel="2" x14ac:dyDescent="0.25">
      <c r="A112" s="216"/>
      <c r="B112" s="217"/>
      <c r="C112" s="245"/>
      <c r="D112" s="240"/>
      <c r="E112" s="240"/>
      <c r="F112" s="240"/>
      <c r="G112" s="240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09"/>
      <c r="AA112" s="209"/>
      <c r="AB112" s="209"/>
      <c r="AC112" s="209"/>
      <c r="AD112" s="209"/>
      <c r="AE112" s="209"/>
      <c r="AF112" s="209"/>
      <c r="AG112" s="209" t="s">
        <v>191</v>
      </c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60" outlineLevel="1" x14ac:dyDescent="0.25">
      <c r="A113" s="230">
        <v>42</v>
      </c>
      <c r="B113" s="231" t="s">
        <v>448</v>
      </c>
      <c r="C113" s="243" t="s">
        <v>449</v>
      </c>
      <c r="D113" s="232" t="s">
        <v>277</v>
      </c>
      <c r="E113" s="233">
        <v>1</v>
      </c>
      <c r="F113" s="234"/>
      <c r="G113" s="235">
        <f>ROUND(E113*F113,2)</f>
        <v>0</v>
      </c>
      <c r="H113" s="234"/>
      <c r="I113" s="235">
        <f>ROUND(E113*H113,2)</f>
        <v>0</v>
      </c>
      <c r="J113" s="234"/>
      <c r="K113" s="235">
        <f>ROUND(E113*J113,2)</f>
        <v>0</v>
      </c>
      <c r="L113" s="235">
        <v>21</v>
      </c>
      <c r="M113" s="235">
        <f>G113*(1+L113/100)</f>
        <v>0</v>
      </c>
      <c r="N113" s="233">
        <v>0</v>
      </c>
      <c r="O113" s="233">
        <f>ROUND(E113*N113,2)</f>
        <v>0</v>
      </c>
      <c r="P113" s="233">
        <v>0</v>
      </c>
      <c r="Q113" s="233">
        <f>ROUND(E113*P113,2)</f>
        <v>0</v>
      </c>
      <c r="R113" s="235"/>
      <c r="S113" s="235" t="s">
        <v>200</v>
      </c>
      <c r="T113" s="236" t="s">
        <v>185</v>
      </c>
      <c r="U113" s="220">
        <v>0</v>
      </c>
      <c r="V113" s="220">
        <f>ROUND(E113*U113,2)</f>
        <v>0</v>
      </c>
      <c r="W113" s="220"/>
      <c r="X113" s="220" t="s">
        <v>217</v>
      </c>
      <c r="Y113" s="220" t="s">
        <v>187</v>
      </c>
      <c r="Z113" s="209"/>
      <c r="AA113" s="209"/>
      <c r="AB113" s="209"/>
      <c r="AC113" s="209"/>
      <c r="AD113" s="209"/>
      <c r="AE113" s="209"/>
      <c r="AF113" s="209"/>
      <c r="AG113" s="209" t="s">
        <v>357</v>
      </c>
      <c r="AH113" s="209"/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BF113" s="209"/>
      <c r="BG113" s="209"/>
      <c r="BH113" s="209"/>
    </row>
    <row r="114" spans="1:60" outlineLevel="2" x14ac:dyDescent="0.25">
      <c r="A114" s="216"/>
      <c r="B114" s="217"/>
      <c r="C114" s="244" t="s">
        <v>450</v>
      </c>
      <c r="D114" s="238"/>
      <c r="E114" s="238"/>
      <c r="F114" s="238"/>
      <c r="G114" s="238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09"/>
      <c r="AA114" s="209"/>
      <c r="AB114" s="209"/>
      <c r="AC114" s="209"/>
      <c r="AD114" s="209"/>
      <c r="AE114" s="209"/>
      <c r="AF114" s="209"/>
      <c r="AG114" s="209" t="s">
        <v>190</v>
      </c>
      <c r="AH114" s="209"/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</row>
    <row r="115" spans="1:60" outlineLevel="2" x14ac:dyDescent="0.25">
      <c r="A115" s="216"/>
      <c r="B115" s="217"/>
      <c r="C115" s="245"/>
      <c r="D115" s="240"/>
      <c r="E115" s="240"/>
      <c r="F115" s="240"/>
      <c r="G115" s="240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09"/>
      <c r="AA115" s="209"/>
      <c r="AB115" s="209"/>
      <c r="AC115" s="209"/>
      <c r="AD115" s="209"/>
      <c r="AE115" s="209"/>
      <c r="AF115" s="209"/>
      <c r="AG115" s="209" t="s">
        <v>191</v>
      </c>
      <c r="AH115" s="209"/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09"/>
      <c r="BF115" s="209"/>
      <c r="BG115" s="209"/>
      <c r="BH115" s="209"/>
    </row>
    <row r="116" spans="1:60" ht="20.399999999999999" outlineLevel="1" x14ac:dyDescent="0.25">
      <c r="A116" s="230">
        <v>43</v>
      </c>
      <c r="B116" s="231" t="s">
        <v>451</v>
      </c>
      <c r="C116" s="243" t="s">
        <v>452</v>
      </c>
      <c r="D116" s="232" t="s">
        <v>277</v>
      </c>
      <c r="E116" s="233">
        <v>1</v>
      </c>
      <c r="F116" s="234"/>
      <c r="G116" s="235">
        <f>ROUND(E116*F116,2)</f>
        <v>0</v>
      </c>
      <c r="H116" s="234"/>
      <c r="I116" s="235">
        <f>ROUND(E116*H116,2)</f>
        <v>0</v>
      </c>
      <c r="J116" s="234"/>
      <c r="K116" s="235">
        <f>ROUND(E116*J116,2)</f>
        <v>0</v>
      </c>
      <c r="L116" s="235">
        <v>21</v>
      </c>
      <c r="M116" s="235">
        <f>G116*(1+L116/100)</f>
        <v>0</v>
      </c>
      <c r="N116" s="233">
        <v>0</v>
      </c>
      <c r="O116" s="233">
        <f>ROUND(E116*N116,2)</f>
        <v>0</v>
      </c>
      <c r="P116" s="233">
        <v>0</v>
      </c>
      <c r="Q116" s="233">
        <f>ROUND(E116*P116,2)</f>
        <v>0</v>
      </c>
      <c r="R116" s="235"/>
      <c r="S116" s="235" t="s">
        <v>200</v>
      </c>
      <c r="T116" s="236" t="s">
        <v>185</v>
      </c>
      <c r="U116" s="220">
        <v>0</v>
      </c>
      <c r="V116" s="220">
        <f>ROUND(E116*U116,2)</f>
        <v>0</v>
      </c>
      <c r="W116" s="220"/>
      <c r="X116" s="220" t="s">
        <v>217</v>
      </c>
      <c r="Y116" s="220" t="s">
        <v>187</v>
      </c>
      <c r="Z116" s="209"/>
      <c r="AA116" s="209"/>
      <c r="AB116" s="209"/>
      <c r="AC116" s="209"/>
      <c r="AD116" s="209"/>
      <c r="AE116" s="209"/>
      <c r="AF116" s="209"/>
      <c r="AG116" s="209" t="s">
        <v>357</v>
      </c>
      <c r="AH116" s="209"/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</row>
    <row r="117" spans="1:60" outlineLevel="2" x14ac:dyDescent="0.25">
      <c r="A117" s="216"/>
      <c r="B117" s="217"/>
      <c r="C117" s="244" t="s">
        <v>453</v>
      </c>
      <c r="D117" s="238"/>
      <c r="E117" s="238"/>
      <c r="F117" s="238"/>
      <c r="G117" s="238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09"/>
      <c r="AA117" s="209"/>
      <c r="AB117" s="209"/>
      <c r="AC117" s="209"/>
      <c r="AD117" s="209"/>
      <c r="AE117" s="209"/>
      <c r="AF117" s="209"/>
      <c r="AG117" s="209" t="s">
        <v>190</v>
      </c>
      <c r="AH117" s="209"/>
      <c r="AI117" s="209"/>
      <c r="AJ117" s="209"/>
      <c r="AK117" s="209"/>
      <c r="AL117" s="209"/>
      <c r="AM117" s="209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09"/>
      <c r="BF117" s="209"/>
      <c r="BG117" s="209"/>
      <c r="BH117" s="209"/>
    </row>
    <row r="118" spans="1:60" outlineLevel="2" x14ac:dyDescent="0.25">
      <c r="A118" s="216"/>
      <c r="B118" s="217"/>
      <c r="C118" s="245"/>
      <c r="D118" s="240"/>
      <c r="E118" s="240"/>
      <c r="F118" s="240"/>
      <c r="G118" s="240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09"/>
      <c r="AA118" s="209"/>
      <c r="AB118" s="209"/>
      <c r="AC118" s="209"/>
      <c r="AD118" s="209"/>
      <c r="AE118" s="209"/>
      <c r="AF118" s="209"/>
      <c r="AG118" s="209" t="s">
        <v>191</v>
      </c>
      <c r="AH118" s="209"/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</row>
    <row r="119" spans="1:60" ht="20.399999999999999" outlineLevel="1" x14ac:dyDescent="0.25">
      <c r="A119" s="230">
        <v>44</v>
      </c>
      <c r="B119" s="231" t="s">
        <v>454</v>
      </c>
      <c r="C119" s="243" t="s">
        <v>455</v>
      </c>
      <c r="D119" s="232" t="s">
        <v>277</v>
      </c>
      <c r="E119" s="233">
        <v>1</v>
      </c>
      <c r="F119" s="234"/>
      <c r="G119" s="235">
        <f>ROUND(E119*F119,2)</f>
        <v>0</v>
      </c>
      <c r="H119" s="234"/>
      <c r="I119" s="235">
        <f>ROUND(E119*H119,2)</f>
        <v>0</v>
      </c>
      <c r="J119" s="234"/>
      <c r="K119" s="235">
        <f>ROUND(E119*J119,2)</f>
        <v>0</v>
      </c>
      <c r="L119" s="235">
        <v>21</v>
      </c>
      <c r="M119" s="235">
        <f>G119*(1+L119/100)</f>
        <v>0</v>
      </c>
      <c r="N119" s="233">
        <v>0</v>
      </c>
      <c r="O119" s="233">
        <f>ROUND(E119*N119,2)</f>
        <v>0</v>
      </c>
      <c r="P119" s="233">
        <v>0</v>
      </c>
      <c r="Q119" s="233">
        <f>ROUND(E119*P119,2)</f>
        <v>0</v>
      </c>
      <c r="R119" s="235"/>
      <c r="S119" s="235" t="s">
        <v>200</v>
      </c>
      <c r="T119" s="236" t="s">
        <v>185</v>
      </c>
      <c r="U119" s="220">
        <v>0</v>
      </c>
      <c r="V119" s="220">
        <f>ROUND(E119*U119,2)</f>
        <v>0</v>
      </c>
      <c r="W119" s="220"/>
      <c r="X119" s="220" t="s">
        <v>217</v>
      </c>
      <c r="Y119" s="220" t="s">
        <v>187</v>
      </c>
      <c r="Z119" s="209"/>
      <c r="AA119" s="209"/>
      <c r="AB119" s="209"/>
      <c r="AC119" s="209"/>
      <c r="AD119" s="209"/>
      <c r="AE119" s="209"/>
      <c r="AF119" s="209"/>
      <c r="AG119" s="209" t="s">
        <v>357</v>
      </c>
      <c r="AH119" s="209"/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</row>
    <row r="120" spans="1:60" outlineLevel="2" x14ac:dyDescent="0.25">
      <c r="A120" s="216"/>
      <c r="B120" s="217"/>
      <c r="C120" s="246"/>
      <c r="D120" s="241"/>
      <c r="E120" s="241"/>
      <c r="F120" s="241"/>
      <c r="G120" s="241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09"/>
      <c r="AA120" s="209"/>
      <c r="AB120" s="209"/>
      <c r="AC120" s="209"/>
      <c r="AD120" s="209"/>
      <c r="AE120" s="209"/>
      <c r="AF120" s="209"/>
      <c r="AG120" s="209" t="s">
        <v>191</v>
      </c>
      <c r="AH120" s="209"/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</row>
    <row r="121" spans="1:60" outlineLevel="1" x14ac:dyDescent="0.25">
      <c r="A121" s="230">
        <v>45</v>
      </c>
      <c r="B121" s="231" t="s">
        <v>456</v>
      </c>
      <c r="C121" s="243" t="s">
        <v>457</v>
      </c>
      <c r="D121" s="232" t="s">
        <v>277</v>
      </c>
      <c r="E121" s="233">
        <v>1</v>
      </c>
      <c r="F121" s="234"/>
      <c r="G121" s="235">
        <f>ROUND(E121*F121,2)</f>
        <v>0</v>
      </c>
      <c r="H121" s="234"/>
      <c r="I121" s="235">
        <f>ROUND(E121*H121,2)</f>
        <v>0</v>
      </c>
      <c r="J121" s="234"/>
      <c r="K121" s="235">
        <f>ROUND(E121*J121,2)</f>
        <v>0</v>
      </c>
      <c r="L121" s="235">
        <v>21</v>
      </c>
      <c r="M121" s="235">
        <f>G121*(1+L121/100)</f>
        <v>0</v>
      </c>
      <c r="N121" s="233">
        <v>0</v>
      </c>
      <c r="O121" s="233">
        <f>ROUND(E121*N121,2)</f>
        <v>0</v>
      </c>
      <c r="P121" s="233">
        <v>0</v>
      </c>
      <c r="Q121" s="233">
        <f>ROUND(E121*P121,2)</f>
        <v>0</v>
      </c>
      <c r="R121" s="235"/>
      <c r="S121" s="235" t="s">
        <v>200</v>
      </c>
      <c r="T121" s="236" t="s">
        <v>185</v>
      </c>
      <c r="U121" s="220">
        <v>0</v>
      </c>
      <c r="V121" s="220">
        <f>ROUND(E121*U121,2)</f>
        <v>0</v>
      </c>
      <c r="W121" s="220"/>
      <c r="X121" s="220" t="s">
        <v>217</v>
      </c>
      <c r="Y121" s="220" t="s">
        <v>187</v>
      </c>
      <c r="Z121" s="209"/>
      <c r="AA121" s="209"/>
      <c r="AB121" s="209"/>
      <c r="AC121" s="209"/>
      <c r="AD121" s="209"/>
      <c r="AE121" s="209"/>
      <c r="AF121" s="209"/>
      <c r="AG121" s="209" t="s">
        <v>357</v>
      </c>
      <c r="AH121" s="209"/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209"/>
      <c r="AT121" s="209"/>
      <c r="AU121" s="209"/>
      <c r="AV121" s="209"/>
      <c r="AW121" s="209"/>
      <c r="AX121" s="209"/>
      <c r="AY121" s="209"/>
      <c r="AZ121" s="209"/>
      <c r="BA121" s="209"/>
      <c r="BB121" s="209"/>
      <c r="BC121" s="209"/>
      <c r="BD121" s="209"/>
      <c r="BE121" s="209"/>
      <c r="BF121" s="209"/>
      <c r="BG121" s="209"/>
      <c r="BH121" s="209"/>
    </row>
    <row r="122" spans="1:60" outlineLevel="2" x14ac:dyDescent="0.25">
      <c r="A122" s="216"/>
      <c r="B122" s="217"/>
      <c r="C122" s="246"/>
      <c r="D122" s="241"/>
      <c r="E122" s="241"/>
      <c r="F122" s="241"/>
      <c r="G122" s="241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09"/>
      <c r="AA122" s="209"/>
      <c r="AB122" s="209"/>
      <c r="AC122" s="209"/>
      <c r="AD122" s="209"/>
      <c r="AE122" s="209"/>
      <c r="AF122" s="209"/>
      <c r="AG122" s="209" t="s">
        <v>191</v>
      </c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</row>
    <row r="123" spans="1:60" outlineLevel="1" x14ac:dyDescent="0.25">
      <c r="A123" s="230">
        <v>46</v>
      </c>
      <c r="B123" s="231" t="s">
        <v>458</v>
      </c>
      <c r="C123" s="243" t="s">
        <v>459</v>
      </c>
      <c r="D123" s="232" t="s">
        <v>277</v>
      </c>
      <c r="E123" s="233">
        <v>1</v>
      </c>
      <c r="F123" s="234"/>
      <c r="G123" s="235">
        <f>ROUND(E123*F123,2)</f>
        <v>0</v>
      </c>
      <c r="H123" s="234"/>
      <c r="I123" s="235">
        <f>ROUND(E123*H123,2)</f>
        <v>0</v>
      </c>
      <c r="J123" s="234"/>
      <c r="K123" s="235">
        <f>ROUND(E123*J123,2)</f>
        <v>0</v>
      </c>
      <c r="L123" s="235">
        <v>21</v>
      </c>
      <c r="M123" s="235">
        <f>G123*(1+L123/100)</f>
        <v>0</v>
      </c>
      <c r="N123" s="233">
        <v>0</v>
      </c>
      <c r="O123" s="233">
        <f>ROUND(E123*N123,2)</f>
        <v>0</v>
      </c>
      <c r="P123" s="233">
        <v>0</v>
      </c>
      <c r="Q123" s="233">
        <f>ROUND(E123*P123,2)</f>
        <v>0</v>
      </c>
      <c r="R123" s="235"/>
      <c r="S123" s="235" t="s">
        <v>200</v>
      </c>
      <c r="T123" s="236" t="s">
        <v>185</v>
      </c>
      <c r="U123" s="220">
        <v>0</v>
      </c>
      <c r="V123" s="220">
        <f>ROUND(E123*U123,2)</f>
        <v>0</v>
      </c>
      <c r="W123" s="220"/>
      <c r="X123" s="220" t="s">
        <v>217</v>
      </c>
      <c r="Y123" s="220" t="s">
        <v>187</v>
      </c>
      <c r="Z123" s="209"/>
      <c r="AA123" s="209"/>
      <c r="AB123" s="209"/>
      <c r="AC123" s="209"/>
      <c r="AD123" s="209"/>
      <c r="AE123" s="209"/>
      <c r="AF123" s="209"/>
      <c r="AG123" s="209" t="s">
        <v>357</v>
      </c>
      <c r="AH123" s="209"/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</row>
    <row r="124" spans="1:60" outlineLevel="2" x14ac:dyDescent="0.25">
      <c r="A124" s="216"/>
      <c r="B124" s="217"/>
      <c r="C124" s="246"/>
      <c r="D124" s="241"/>
      <c r="E124" s="241"/>
      <c r="F124" s="241"/>
      <c r="G124" s="241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09"/>
      <c r="AA124" s="209"/>
      <c r="AB124" s="209"/>
      <c r="AC124" s="209"/>
      <c r="AD124" s="209"/>
      <c r="AE124" s="209"/>
      <c r="AF124" s="209"/>
      <c r="AG124" s="209" t="s">
        <v>191</v>
      </c>
      <c r="AH124" s="209"/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</row>
    <row r="125" spans="1:60" x14ac:dyDescent="0.25">
      <c r="A125" s="223" t="s">
        <v>179</v>
      </c>
      <c r="B125" s="224" t="s">
        <v>115</v>
      </c>
      <c r="C125" s="242" t="s">
        <v>116</v>
      </c>
      <c r="D125" s="225"/>
      <c r="E125" s="226"/>
      <c r="F125" s="227"/>
      <c r="G125" s="227">
        <f>SUMIF(AG126:AG186,"&lt;&gt;NOR",G126:G186)</f>
        <v>0</v>
      </c>
      <c r="H125" s="227"/>
      <c r="I125" s="227">
        <f>SUM(I126:I186)</f>
        <v>0</v>
      </c>
      <c r="J125" s="227"/>
      <c r="K125" s="227">
        <f>SUM(K126:K186)</f>
        <v>0</v>
      </c>
      <c r="L125" s="227"/>
      <c r="M125" s="227">
        <f>SUM(M126:M186)</f>
        <v>0</v>
      </c>
      <c r="N125" s="226"/>
      <c r="O125" s="226">
        <f>SUM(O126:O186)</f>
        <v>0</v>
      </c>
      <c r="P125" s="226"/>
      <c r="Q125" s="226">
        <f>SUM(Q126:Q186)</f>
        <v>0</v>
      </c>
      <c r="R125" s="227"/>
      <c r="S125" s="227"/>
      <c r="T125" s="228"/>
      <c r="U125" s="222"/>
      <c r="V125" s="222">
        <f>SUM(V126:V186)</f>
        <v>0</v>
      </c>
      <c r="W125" s="222"/>
      <c r="X125" s="222"/>
      <c r="Y125" s="222"/>
      <c r="AG125" t="s">
        <v>180</v>
      </c>
    </row>
    <row r="126" spans="1:60" outlineLevel="1" x14ac:dyDescent="0.25">
      <c r="A126" s="230">
        <v>47</v>
      </c>
      <c r="B126" s="231" t="s">
        <v>460</v>
      </c>
      <c r="C126" s="243" t="s">
        <v>461</v>
      </c>
      <c r="D126" s="232" t="s">
        <v>277</v>
      </c>
      <c r="E126" s="233">
        <v>6</v>
      </c>
      <c r="F126" s="234"/>
      <c r="G126" s="235">
        <f>ROUND(E126*F126,2)</f>
        <v>0</v>
      </c>
      <c r="H126" s="234"/>
      <c r="I126" s="235">
        <f>ROUND(E126*H126,2)</f>
        <v>0</v>
      </c>
      <c r="J126" s="234"/>
      <c r="K126" s="235">
        <f>ROUND(E126*J126,2)</f>
        <v>0</v>
      </c>
      <c r="L126" s="235">
        <v>21</v>
      </c>
      <c r="M126" s="235">
        <f>G126*(1+L126/100)</f>
        <v>0</v>
      </c>
      <c r="N126" s="233">
        <v>0</v>
      </c>
      <c r="O126" s="233">
        <f>ROUND(E126*N126,2)</f>
        <v>0</v>
      </c>
      <c r="P126" s="233">
        <v>0</v>
      </c>
      <c r="Q126" s="233">
        <f>ROUND(E126*P126,2)</f>
        <v>0</v>
      </c>
      <c r="R126" s="235"/>
      <c r="S126" s="235" t="s">
        <v>200</v>
      </c>
      <c r="T126" s="236" t="s">
        <v>185</v>
      </c>
      <c r="U126" s="220">
        <v>0</v>
      </c>
      <c r="V126" s="220">
        <f>ROUND(E126*U126,2)</f>
        <v>0</v>
      </c>
      <c r="W126" s="220"/>
      <c r="X126" s="220" t="s">
        <v>217</v>
      </c>
      <c r="Y126" s="220" t="s">
        <v>187</v>
      </c>
      <c r="Z126" s="209"/>
      <c r="AA126" s="209"/>
      <c r="AB126" s="209"/>
      <c r="AC126" s="209"/>
      <c r="AD126" s="209"/>
      <c r="AE126" s="209"/>
      <c r="AF126" s="209"/>
      <c r="AG126" s="209" t="s">
        <v>357</v>
      </c>
      <c r="AH126" s="209"/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</row>
    <row r="127" spans="1:60" outlineLevel="2" x14ac:dyDescent="0.25">
      <c r="A127" s="216"/>
      <c r="B127" s="217"/>
      <c r="C127" s="246"/>
      <c r="D127" s="241"/>
      <c r="E127" s="241"/>
      <c r="F127" s="241"/>
      <c r="G127" s="241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09"/>
      <c r="AA127" s="209"/>
      <c r="AB127" s="209"/>
      <c r="AC127" s="209"/>
      <c r="AD127" s="209"/>
      <c r="AE127" s="209"/>
      <c r="AF127" s="209"/>
      <c r="AG127" s="209" t="s">
        <v>191</v>
      </c>
      <c r="AH127" s="209"/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09"/>
      <c r="BB127" s="209"/>
      <c r="BC127" s="209"/>
      <c r="BD127" s="209"/>
      <c r="BE127" s="209"/>
      <c r="BF127" s="209"/>
      <c r="BG127" s="209"/>
      <c r="BH127" s="209"/>
    </row>
    <row r="128" spans="1:60" outlineLevel="1" x14ac:dyDescent="0.25">
      <c r="A128" s="230">
        <v>48</v>
      </c>
      <c r="B128" s="231" t="s">
        <v>462</v>
      </c>
      <c r="C128" s="243" t="s">
        <v>463</v>
      </c>
      <c r="D128" s="232" t="s">
        <v>277</v>
      </c>
      <c r="E128" s="233">
        <v>2</v>
      </c>
      <c r="F128" s="234"/>
      <c r="G128" s="235">
        <f>ROUND(E128*F128,2)</f>
        <v>0</v>
      </c>
      <c r="H128" s="234"/>
      <c r="I128" s="235">
        <f>ROUND(E128*H128,2)</f>
        <v>0</v>
      </c>
      <c r="J128" s="234"/>
      <c r="K128" s="235">
        <f>ROUND(E128*J128,2)</f>
        <v>0</v>
      </c>
      <c r="L128" s="235">
        <v>21</v>
      </c>
      <c r="M128" s="235">
        <f>G128*(1+L128/100)</f>
        <v>0</v>
      </c>
      <c r="N128" s="233">
        <v>0</v>
      </c>
      <c r="O128" s="233">
        <f>ROUND(E128*N128,2)</f>
        <v>0</v>
      </c>
      <c r="P128" s="233">
        <v>0</v>
      </c>
      <c r="Q128" s="233">
        <f>ROUND(E128*P128,2)</f>
        <v>0</v>
      </c>
      <c r="R128" s="235"/>
      <c r="S128" s="235" t="s">
        <v>200</v>
      </c>
      <c r="T128" s="236" t="s">
        <v>185</v>
      </c>
      <c r="U128" s="220">
        <v>0</v>
      </c>
      <c r="V128" s="220">
        <f>ROUND(E128*U128,2)</f>
        <v>0</v>
      </c>
      <c r="W128" s="220"/>
      <c r="X128" s="220" t="s">
        <v>217</v>
      </c>
      <c r="Y128" s="220" t="s">
        <v>187</v>
      </c>
      <c r="Z128" s="209"/>
      <c r="AA128" s="209"/>
      <c r="AB128" s="209"/>
      <c r="AC128" s="209"/>
      <c r="AD128" s="209"/>
      <c r="AE128" s="209"/>
      <c r="AF128" s="209"/>
      <c r="AG128" s="209" t="s">
        <v>357</v>
      </c>
      <c r="AH128" s="209"/>
      <c r="AI128" s="209"/>
      <c r="AJ128" s="209"/>
      <c r="AK128" s="209"/>
      <c r="AL128" s="209"/>
      <c r="AM128" s="209"/>
      <c r="AN128" s="209"/>
      <c r="AO128" s="209"/>
      <c r="AP128" s="209"/>
      <c r="AQ128" s="209"/>
      <c r="AR128" s="209"/>
      <c r="AS128" s="209"/>
      <c r="AT128" s="209"/>
      <c r="AU128" s="209"/>
      <c r="AV128" s="209"/>
      <c r="AW128" s="209"/>
      <c r="AX128" s="209"/>
      <c r="AY128" s="209"/>
      <c r="AZ128" s="209"/>
      <c r="BA128" s="209"/>
      <c r="BB128" s="209"/>
      <c r="BC128" s="209"/>
      <c r="BD128" s="209"/>
      <c r="BE128" s="209"/>
      <c r="BF128" s="209"/>
      <c r="BG128" s="209"/>
      <c r="BH128" s="209"/>
    </row>
    <row r="129" spans="1:60" outlineLevel="2" x14ac:dyDescent="0.25">
      <c r="A129" s="216"/>
      <c r="B129" s="217"/>
      <c r="C129" s="246"/>
      <c r="D129" s="241"/>
      <c r="E129" s="241"/>
      <c r="F129" s="241"/>
      <c r="G129" s="241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09"/>
      <c r="AA129" s="209"/>
      <c r="AB129" s="209"/>
      <c r="AC129" s="209"/>
      <c r="AD129" s="209"/>
      <c r="AE129" s="209"/>
      <c r="AF129" s="209"/>
      <c r="AG129" s="209" t="s">
        <v>191</v>
      </c>
      <c r="AH129" s="209"/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</row>
    <row r="130" spans="1:60" outlineLevel="1" x14ac:dyDescent="0.25">
      <c r="A130" s="230">
        <v>49</v>
      </c>
      <c r="B130" s="231" t="s">
        <v>464</v>
      </c>
      <c r="C130" s="243" t="s">
        <v>465</v>
      </c>
      <c r="D130" s="232" t="s">
        <v>277</v>
      </c>
      <c r="E130" s="233">
        <v>2</v>
      </c>
      <c r="F130" s="234"/>
      <c r="G130" s="235">
        <f>ROUND(E130*F130,2)</f>
        <v>0</v>
      </c>
      <c r="H130" s="234"/>
      <c r="I130" s="235">
        <f>ROUND(E130*H130,2)</f>
        <v>0</v>
      </c>
      <c r="J130" s="234"/>
      <c r="K130" s="235">
        <f>ROUND(E130*J130,2)</f>
        <v>0</v>
      </c>
      <c r="L130" s="235">
        <v>21</v>
      </c>
      <c r="M130" s="235">
        <f>G130*(1+L130/100)</f>
        <v>0</v>
      </c>
      <c r="N130" s="233">
        <v>0</v>
      </c>
      <c r="O130" s="233">
        <f>ROUND(E130*N130,2)</f>
        <v>0</v>
      </c>
      <c r="P130" s="233">
        <v>0</v>
      </c>
      <c r="Q130" s="233">
        <f>ROUND(E130*P130,2)</f>
        <v>0</v>
      </c>
      <c r="R130" s="235"/>
      <c r="S130" s="235" t="s">
        <v>200</v>
      </c>
      <c r="T130" s="236" t="s">
        <v>185</v>
      </c>
      <c r="U130" s="220">
        <v>0</v>
      </c>
      <c r="V130" s="220">
        <f>ROUND(E130*U130,2)</f>
        <v>0</v>
      </c>
      <c r="W130" s="220"/>
      <c r="X130" s="220" t="s">
        <v>217</v>
      </c>
      <c r="Y130" s="220" t="s">
        <v>187</v>
      </c>
      <c r="Z130" s="209"/>
      <c r="AA130" s="209"/>
      <c r="AB130" s="209"/>
      <c r="AC130" s="209"/>
      <c r="AD130" s="209"/>
      <c r="AE130" s="209"/>
      <c r="AF130" s="209"/>
      <c r="AG130" s="209" t="s">
        <v>357</v>
      </c>
      <c r="AH130" s="209"/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</row>
    <row r="131" spans="1:60" outlineLevel="2" x14ac:dyDescent="0.25">
      <c r="A131" s="216"/>
      <c r="B131" s="217"/>
      <c r="C131" s="246"/>
      <c r="D131" s="241"/>
      <c r="E131" s="241"/>
      <c r="F131" s="241"/>
      <c r="G131" s="241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09"/>
      <c r="AA131" s="209"/>
      <c r="AB131" s="209"/>
      <c r="AC131" s="209"/>
      <c r="AD131" s="209"/>
      <c r="AE131" s="209"/>
      <c r="AF131" s="209"/>
      <c r="AG131" s="209" t="s">
        <v>191</v>
      </c>
      <c r="AH131" s="209"/>
      <c r="AI131" s="209"/>
      <c r="AJ131" s="209"/>
      <c r="AK131" s="209"/>
      <c r="AL131" s="209"/>
      <c r="AM131" s="209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</row>
    <row r="132" spans="1:60" outlineLevel="1" x14ac:dyDescent="0.25">
      <c r="A132" s="230">
        <v>50</v>
      </c>
      <c r="B132" s="231" t="s">
        <v>466</v>
      </c>
      <c r="C132" s="243" t="s">
        <v>467</v>
      </c>
      <c r="D132" s="232" t="s">
        <v>277</v>
      </c>
      <c r="E132" s="233">
        <v>2</v>
      </c>
      <c r="F132" s="234"/>
      <c r="G132" s="235">
        <f>ROUND(E132*F132,2)</f>
        <v>0</v>
      </c>
      <c r="H132" s="234"/>
      <c r="I132" s="235">
        <f>ROUND(E132*H132,2)</f>
        <v>0</v>
      </c>
      <c r="J132" s="234"/>
      <c r="K132" s="235">
        <f>ROUND(E132*J132,2)</f>
        <v>0</v>
      </c>
      <c r="L132" s="235">
        <v>21</v>
      </c>
      <c r="M132" s="235">
        <f>G132*(1+L132/100)</f>
        <v>0</v>
      </c>
      <c r="N132" s="233">
        <v>0</v>
      </c>
      <c r="O132" s="233">
        <f>ROUND(E132*N132,2)</f>
        <v>0</v>
      </c>
      <c r="P132" s="233">
        <v>0</v>
      </c>
      <c r="Q132" s="233">
        <f>ROUND(E132*P132,2)</f>
        <v>0</v>
      </c>
      <c r="R132" s="235"/>
      <c r="S132" s="235" t="s">
        <v>200</v>
      </c>
      <c r="T132" s="236" t="s">
        <v>185</v>
      </c>
      <c r="U132" s="220">
        <v>0</v>
      </c>
      <c r="V132" s="220">
        <f>ROUND(E132*U132,2)</f>
        <v>0</v>
      </c>
      <c r="W132" s="220"/>
      <c r="X132" s="220" t="s">
        <v>217</v>
      </c>
      <c r="Y132" s="220" t="s">
        <v>187</v>
      </c>
      <c r="Z132" s="209"/>
      <c r="AA132" s="209"/>
      <c r="AB132" s="209"/>
      <c r="AC132" s="209"/>
      <c r="AD132" s="209"/>
      <c r="AE132" s="209"/>
      <c r="AF132" s="209"/>
      <c r="AG132" s="209" t="s">
        <v>357</v>
      </c>
      <c r="AH132" s="209"/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</row>
    <row r="133" spans="1:60" outlineLevel="2" x14ac:dyDescent="0.25">
      <c r="A133" s="216"/>
      <c r="B133" s="217"/>
      <c r="C133" s="246"/>
      <c r="D133" s="241"/>
      <c r="E133" s="241"/>
      <c r="F133" s="241"/>
      <c r="G133" s="241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09"/>
      <c r="AA133" s="209"/>
      <c r="AB133" s="209"/>
      <c r="AC133" s="209"/>
      <c r="AD133" s="209"/>
      <c r="AE133" s="209"/>
      <c r="AF133" s="209"/>
      <c r="AG133" s="209" t="s">
        <v>191</v>
      </c>
      <c r="AH133" s="209"/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</row>
    <row r="134" spans="1:60" outlineLevel="1" x14ac:dyDescent="0.25">
      <c r="A134" s="230">
        <v>51</v>
      </c>
      <c r="B134" s="231" t="s">
        <v>468</v>
      </c>
      <c r="C134" s="243" t="s">
        <v>469</v>
      </c>
      <c r="D134" s="232" t="s">
        <v>277</v>
      </c>
      <c r="E134" s="233">
        <v>2</v>
      </c>
      <c r="F134" s="234"/>
      <c r="G134" s="235">
        <f>ROUND(E134*F134,2)</f>
        <v>0</v>
      </c>
      <c r="H134" s="234"/>
      <c r="I134" s="235">
        <f>ROUND(E134*H134,2)</f>
        <v>0</v>
      </c>
      <c r="J134" s="234"/>
      <c r="K134" s="235">
        <f>ROUND(E134*J134,2)</f>
        <v>0</v>
      </c>
      <c r="L134" s="235">
        <v>21</v>
      </c>
      <c r="M134" s="235">
        <f>G134*(1+L134/100)</f>
        <v>0</v>
      </c>
      <c r="N134" s="233">
        <v>0</v>
      </c>
      <c r="O134" s="233">
        <f>ROUND(E134*N134,2)</f>
        <v>0</v>
      </c>
      <c r="P134" s="233">
        <v>0</v>
      </c>
      <c r="Q134" s="233">
        <f>ROUND(E134*P134,2)</f>
        <v>0</v>
      </c>
      <c r="R134" s="235"/>
      <c r="S134" s="235" t="s">
        <v>200</v>
      </c>
      <c r="T134" s="236" t="s">
        <v>185</v>
      </c>
      <c r="U134" s="220">
        <v>0</v>
      </c>
      <c r="V134" s="220">
        <f>ROUND(E134*U134,2)</f>
        <v>0</v>
      </c>
      <c r="W134" s="220"/>
      <c r="X134" s="220" t="s">
        <v>217</v>
      </c>
      <c r="Y134" s="220" t="s">
        <v>187</v>
      </c>
      <c r="Z134" s="209"/>
      <c r="AA134" s="209"/>
      <c r="AB134" s="209"/>
      <c r="AC134" s="209"/>
      <c r="AD134" s="209"/>
      <c r="AE134" s="209"/>
      <c r="AF134" s="209"/>
      <c r="AG134" s="209" t="s">
        <v>357</v>
      </c>
      <c r="AH134" s="209"/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</row>
    <row r="135" spans="1:60" outlineLevel="2" x14ac:dyDescent="0.25">
      <c r="A135" s="216"/>
      <c r="B135" s="217"/>
      <c r="C135" s="246"/>
      <c r="D135" s="241"/>
      <c r="E135" s="241"/>
      <c r="F135" s="241"/>
      <c r="G135" s="241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09"/>
      <c r="AA135" s="209"/>
      <c r="AB135" s="209"/>
      <c r="AC135" s="209"/>
      <c r="AD135" s="209"/>
      <c r="AE135" s="209"/>
      <c r="AF135" s="209"/>
      <c r="AG135" s="209" t="s">
        <v>191</v>
      </c>
      <c r="AH135" s="209"/>
      <c r="AI135" s="209"/>
      <c r="AJ135" s="209"/>
      <c r="AK135" s="209"/>
      <c r="AL135" s="209"/>
      <c r="AM135" s="209"/>
      <c r="AN135" s="209"/>
      <c r="AO135" s="209"/>
      <c r="AP135" s="209"/>
      <c r="AQ135" s="209"/>
      <c r="AR135" s="209"/>
      <c r="AS135" s="209"/>
      <c r="AT135" s="209"/>
      <c r="AU135" s="209"/>
      <c r="AV135" s="209"/>
      <c r="AW135" s="209"/>
      <c r="AX135" s="209"/>
      <c r="AY135" s="209"/>
      <c r="AZ135" s="209"/>
      <c r="BA135" s="209"/>
      <c r="BB135" s="209"/>
      <c r="BC135" s="209"/>
      <c r="BD135" s="209"/>
      <c r="BE135" s="209"/>
      <c r="BF135" s="209"/>
      <c r="BG135" s="209"/>
      <c r="BH135" s="209"/>
    </row>
    <row r="136" spans="1:60" outlineLevel="1" x14ac:dyDescent="0.25">
      <c r="A136" s="230">
        <v>52</v>
      </c>
      <c r="B136" s="231" t="s">
        <v>470</v>
      </c>
      <c r="C136" s="243" t="s">
        <v>471</v>
      </c>
      <c r="D136" s="232" t="s">
        <v>277</v>
      </c>
      <c r="E136" s="233">
        <v>8</v>
      </c>
      <c r="F136" s="234"/>
      <c r="G136" s="235">
        <f>ROUND(E136*F136,2)</f>
        <v>0</v>
      </c>
      <c r="H136" s="234"/>
      <c r="I136" s="235">
        <f>ROUND(E136*H136,2)</f>
        <v>0</v>
      </c>
      <c r="J136" s="234"/>
      <c r="K136" s="235">
        <f>ROUND(E136*J136,2)</f>
        <v>0</v>
      </c>
      <c r="L136" s="235">
        <v>21</v>
      </c>
      <c r="M136" s="235">
        <f>G136*(1+L136/100)</f>
        <v>0</v>
      </c>
      <c r="N136" s="233">
        <v>0</v>
      </c>
      <c r="O136" s="233">
        <f>ROUND(E136*N136,2)</f>
        <v>0</v>
      </c>
      <c r="P136" s="233">
        <v>0</v>
      </c>
      <c r="Q136" s="233">
        <f>ROUND(E136*P136,2)</f>
        <v>0</v>
      </c>
      <c r="R136" s="235"/>
      <c r="S136" s="235" t="s">
        <v>200</v>
      </c>
      <c r="T136" s="236" t="s">
        <v>185</v>
      </c>
      <c r="U136" s="220">
        <v>0</v>
      </c>
      <c r="V136" s="220">
        <f>ROUND(E136*U136,2)</f>
        <v>0</v>
      </c>
      <c r="W136" s="220"/>
      <c r="X136" s="220" t="s">
        <v>217</v>
      </c>
      <c r="Y136" s="220" t="s">
        <v>187</v>
      </c>
      <c r="Z136" s="209"/>
      <c r="AA136" s="209"/>
      <c r="AB136" s="209"/>
      <c r="AC136" s="209"/>
      <c r="AD136" s="209"/>
      <c r="AE136" s="209"/>
      <c r="AF136" s="209"/>
      <c r="AG136" s="209" t="s">
        <v>357</v>
      </c>
      <c r="AH136" s="209"/>
      <c r="AI136" s="209"/>
      <c r="AJ136" s="209"/>
      <c r="AK136" s="209"/>
      <c r="AL136" s="209"/>
      <c r="AM136" s="209"/>
      <c r="AN136" s="209"/>
      <c r="AO136" s="209"/>
      <c r="AP136" s="209"/>
      <c r="AQ136" s="209"/>
      <c r="AR136" s="209"/>
      <c r="AS136" s="209"/>
      <c r="AT136" s="209"/>
      <c r="AU136" s="209"/>
      <c r="AV136" s="209"/>
      <c r="AW136" s="209"/>
      <c r="AX136" s="209"/>
      <c r="AY136" s="209"/>
      <c r="AZ136" s="209"/>
      <c r="BA136" s="209"/>
      <c r="BB136" s="209"/>
      <c r="BC136" s="209"/>
      <c r="BD136" s="209"/>
      <c r="BE136" s="209"/>
      <c r="BF136" s="209"/>
      <c r="BG136" s="209"/>
      <c r="BH136" s="209"/>
    </row>
    <row r="137" spans="1:60" outlineLevel="2" x14ac:dyDescent="0.25">
      <c r="A137" s="216"/>
      <c r="B137" s="217"/>
      <c r="C137" s="246"/>
      <c r="D137" s="241"/>
      <c r="E137" s="241"/>
      <c r="F137" s="241"/>
      <c r="G137" s="241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09"/>
      <c r="AA137" s="209"/>
      <c r="AB137" s="209"/>
      <c r="AC137" s="209"/>
      <c r="AD137" s="209"/>
      <c r="AE137" s="209"/>
      <c r="AF137" s="209"/>
      <c r="AG137" s="209" t="s">
        <v>191</v>
      </c>
      <c r="AH137" s="209"/>
      <c r="AI137" s="209"/>
      <c r="AJ137" s="209"/>
      <c r="AK137" s="209"/>
      <c r="AL137" s="209"/>
      <c r="AM137" s="209"/>
      <c r="AN137" s="209"/>
      <c r="AO137" s="209"/>
      <c r="AP137" s="209"/>
      <c r="AQ137" s="209"/>
      <c r="AR137" s="209"/>
      <c r="AS137" s="209"/>
      <c r="AT137" s="209"/>
      <c r="AU137" s="209"/>
      <c r="AV137" s="209"/>
      <c r="AW137" s="209"/>
      <c r="AX137" s="209"/>
      <c r="AY137" s="209"/>
      <c r="AZ137" s="209"/>
      <c r="BA137" s="209"/>
      <c r="BB137" s="209"/>
      <c r="BC137" s="209"/>
      <c r="BD137" s="209"/>
      <c r="BE137" s="209"/>
      <c r="BF137" s="209"/>
      <c r="BG137" s="209"/>
      <c r="BH137" s="209"/>
    </row>
    <row r="138" spans="1:60" outlineLevel="1" x14ac:dyDescent="0.25">
      <c r="A138" s="230">
        <v>53</v>
      </c>
      <c r="B138" s="231" t="s">
        <v>472</v>
      </c>
      <c r="C138" s="243" t="s">
        <v>473</v>
      </c>
      <c r="D138" s="232" t="s">
        <v>277</v>
      </c>
      <c r="E138" s="233">
        <v>9</v>
      </c>
      <c r="F138" s="234"/>
      <c r="G138" s="235">
        <f>ROUND(E138*F138,2)</f>
        <v>0</v>
      </c>
      <c r="H138" s="234"/>
      <c r="I138" s="235">
        <f>ROUND(E138*H138,2)</f>
        <v>0</v>
      </c>
      <c r="J138" s="234"/>
      <c r="K138" s="235">
        <f>ROUND(E138*J138,2)</f>
        <v>0</v>
      </c>
      <c r="L138" s="235">
        <v>21</v>
      </c>
      <c r="M138" s="235">
        <f>G138*(1+L138/100)</f>
        <v>0</v>
      </c>
      <c r="N138" s="233">
        <v>0</v>
      </c>
      <c r="O138" s="233">
        <f>ROUND(E138*N138,2)</f>
        <v>0</v>
      </c>
      <c r="P138" s="233">
        <v>0</v>
      </c>
      <c r="Q138" s="233">
        <f>ROUND(E138*P138,2)</f>
        <v>0</v>
      </c>
      <c r="R138" s="235"/>
      <c r="S138" s="235" t="s">
        <v>200</v>
      </c>
      <c r="T138" s="236" t="s">
        <v>185</v>
      </c>
      <c r="U138" s="220">
        <v>0</v>
      </c>
      <c r="V138" s="220">
        <f>ROUND(E138*U138,2)</f>
        <v>0</v>
      </c>
      <c r="W138" s="220"/>
      <c r="X138" s="220" t="s">
        <v>217</v>
      </c>
      <c r="Y138" s="220" t="s">
        <v>187</v>
      </c>
      <c r="Z138" s="209"/>
      <c r="AA138" s="209"/>
      <c r="AB138" s="209"/>
      <c r="AC138" s="209"/>
      <c r="AD138" s="209"/>
      <c r="AE138" s="209"/>
      <c r="AF138" s="209"/>
      <c r="AG138" s="209" t="s">
        <v>357</v>
      </c>
      <c r="AH138" s="209"/>
      <c r="AI138" s="209"/>
      <c r="AJ138" s="209"/>
      <c r="AK138" s="209"/>
      <c r="AL138" s="209"/>
      <c r="AM138" s="209"/>
      <c r="AN138" s="209"/>
      <c r="AO138" s="209"/>
      <c r="AP138" s="209"/>
      <c r="AQ138" s="209"/>
      <c r="AR138" s="209"/>
      <c r="AS138" s="209"/>
      <c r="AT138" s="209"/>
      <c r="AU138" s="209"/>
      <c r="AV138" s="209"/>
      <c r="AW138" s="209"/>
      <c r="AX138" s="209"/>
      <c r="AY138" s="209"/>
      <c r="AZ138" s="209"/>
      <c r="BA138" s="209"/>
      <c r="BB138" s="209"/>
      <c r="BC138" s="209"/>
      <c r="BD138" s="209"/>
      <c r="BE138" s="209"/>
      <c r="BF138" s="209"/>
      <c r="BG138" s="209"/>
      <c r="BH138" s="209"/>
    </row>
    <row r="139" spans="1:60" outlineLevel="2" x14ac:dyDescent="0.25">
      <c r="A139" s="216"/>
      <c r="B139" s="217"/>
      <c r="C139" s="246"/>
      <c r="D139" s="241"/>
      <c r="E139" s="241"/>
      <c r="F139" s="241"/>
      <c r="G139" s="241"/>
      <c r="H139" s="220"/>
      <c r="I139" s="220"/>
      <c r="J139" s="220"/>
      <c r="K139" s="220"/>
      <c r="L139" s="220"/>
      <c r="M139" s="220"/>
      <c r="N139" s="219"/>
      <c r="O139" s="219"/>
      <c r="P139" s="219"/>
      <c r="Q139" s="219"/>
      <c r="R139" s="220"/>
      <c r="S139" s="220"/>
      <c r="T139" s="220"/>
      <c r="U139" s="220"/>
      <c r="V139" s="220"/>
      <c r="W139" s="220"/>
      <c r="X139" s="220"/>
      <c r="Y139" s="220"/>
      <c r="Z139" s="209"/>
      <c r="AA139" s="209"/>
      <c r="AB139" s="209"/>
      <c r="AC139" s="209"/>
      <c r="AD139" s="209"/>
      <c r="AE139" s="209"/>
      <c r="AF139" s="209"/>
      <c r="AG139" s="209" t="s">
        <v>191</v>
      </c>
      <c r="AH139" s="209"/>
      <c r="AI139" s="209"/>
      <c r="AJ139" s="209"/>
      <c r="AK139" s="209"/>
      <c r="AL139" s="209"/>
      <c r="AM139" s="209"/>
      <c r="AN139" s="209"/>
      <c r="AO139" s="209"/>
      <c r="AP139" s="209"/>
      <c r="AQ139" s="209"/>
      <c r="AR139" s="209"/>
      <c r="AS139" s="209"/>
      <c r="AT139" s="209"/>
      <c r="AU139" s="209"/>
      <c r="AV139" s="209"/>
      <c r="AW139" s="209"/>
      <c r="AX139" s="209"/>
      <c r="AY139" s="209"/>
      <c r="AZ139" s="209"/>
      <c r="BA139" s="209"/>
      <c r="BB139" s="209"/>
      <c r="BC139" s="209"/>
      <c r="BD139" s="209"/>
      <c r="BE139" s="209"/>
      <c r="BF139" s="209"/>
      <c r="BG139" s="209"/>
      <c r="BH139" s="209"/>
    </row>
    <row r="140" spans="1:60" outlineLevel="1" x14ac:dyDescent="0.25">
      <c r="A140" s="230">
        <v>54</v>
      </c>
      <c r="B140" s="231" t="s">
        <v>474</v>
      </c>
      <c r="C140" s="243" t="s">
        <v>386</v>
      </c>
      <c r="D140" s="232" t="s">
        <v>277</v>
      </c>
      <c r="E140" s="233">
        <v>1</v>
      </c>
      <c r="F140" s="234"/>
      <c r="G140" s="235">
        <f>ROUND(E140*F140,2)</f>
        <v>0</v>
      </c>
      <c r="H140" s="234"/>
      <c r="I140" s="235">
        <f>ROUND(E140*H140,2)</f>
        <v>0</v>
      </c>
      <c r="J140" s="234"/>
      <c r="K140" s="235">
        <f>ROUND(E140*J140,2)</f>
        <v>0</v>
      </c>
      <c r="L140" s="235">
        <v>21</v>
      </c>
      <c r="M140" s="235">
        <f>G140*(1+L140/100)</f>
        <v>0</v>
      </c>
      <c r="N140" s="233">
        <v>0</v>
      </c>
      <c r="O140" s="233">
        <f>ROUND(E140*N140,2)</f>
        <v>0</v>
      </c>
      <c r="P140" s="233">
        <v>0</v>
      </c>
      <c r="Q140" s="233">
        <f>ROUND(E140*P140,2)</f>
        <v>0</v>
      </c>
      <c r="R140" s="235"/>
      <c r="S140" s="235" t="s">
        <v>200</v>
      </c>
      <c r="T140" s="236" t="s">
        <v>185</v>
      </c>
      <c r="U140" s="220">
        <v>0</v>
      </c>
      <c r="V140" s="220">
        <f>ROUND(E140*U140,2)</f>
        <v>0</v>
      </c>
      <c r="W140" s="220"/>
      <c r="X140" s="220" t="s">
        <v>217</v>
      </c>
      <c r="Y140" s="220" t="s">
        <v>187</v>
      </c>
      <c r="Z140" s="209"/>
      <c r="AA140" s="209"/>
      <c r="AB140" s="209"/>
      <c r="AC140" s="209"/>
      <c r="AD140" s="209"/>
      <c r="AE140" s="209"/>
      <c r="AF140" s="209"/>
      <c r="AG140" s="209" t="s">
        <v>357</v>
      </c>
      <c r="AH140" s="209"/>
      <c r="AI140" s="209"/>
      <c r="AJ140" s="209"/>
      <c r="AK140" s="209"/>
      <c r="AL140" s="209"/>
      <c r="AM140" s="209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09"/>
      <c r="BD140" s="209"/>
      <c r="BE140" s="209"/>
      <c r="BF140" s="209"/>
      <c r="BG140" s="209"/>
      <c r="BH140" s="209"/>
    </row>
    <row r="141" spans="1:60" outlineLevel="2" x14ac:dyDescent="0.25">
      <c r="A141" s="216"/>
      <c r="B141" s="217"/>
      <c r="C141" s="246"/>
      <c r="D141" s="241"/>
      <c r="E141" s="241"/>
      <c r="F141" s="241"/>
      <c r="G141" s="241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09"/>
      <c r="AA141" s="209"/>
      <c r="AB141" s="209"/>
      <c r="AC141" s="209"/>
      <c r="AD141" s="209"/>
      <c r="AE141" s="209"/>
      <c r="AF141" s="209"/>
      <c r="AG141" s="209" t="s">
        <v>191</v>
      </c>
      <c r="AH141" s="209"/>
      <c r="AI141" s="209"/>
      <c r="AJ141" s="209"/>
      <c r="AK141" s="209"/>
      <c r="AL141" s="209"/>
      <c r="AM141" s="209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09"/>
      <c r="BD141" s="209"/>
      <c r="BE141" s="209"/>
      <c r="BF141" s="209"/>
      <c r="BG141" s="209"/>
      <c r="BH141" s="209"/>
    </row>
    <row r="142" spans="1:60" outlineLevel="1" x14ac:dyDescent="0.25">
      <c r="A142" s="230">
        <v>55</v>
      </c>
      <c r="B142" s="231" t="s">
        <v>475</v>
      </c>
      <c r="C142" s="243" t="s">
        <v>476</v>
      </c>
      <c r="D142" s="232" t="s">
        <v>277</v>
      </c>
      <c r="E142" s="233">
        <v>21</v>
      </c>
      <c r="F142" s="234"/>
      <c r="G142" s="235">
        <f>ROUND(E142*F142,2)</f>
        <v>0</v>
      </c>
      <c r="H142" s="234"/>
      <c r="I142" s="235">
        <f>ROUND(E142*H142,2)</f>
        <v>0</v>
      </c>
      <c r="J142" s="234"/>
      <c r="K142" s="235">
        <f>ROUND(E142*J142,2)</f>
        <v>0</v>
      </c>
      <c r="L142" s="235">
        <v>21</v>
      </c>
      <c r="M142" s="235">
        <f>G142*(1+L142/100)</f>
        <v>0</v>
      </c>
      <c r="N142" s="233">
        <v>0</v>
      </c>
      <c r="O142" s="233">
        <f>ROUND(E142*N142,2)</f>
        <v>0</v>
      </c>
      <c r="P142" s="233">
        <v>0</v>
      </c>
      <c r="Q142" s="233">
        <f>ROUND(E142*P142,2)</f>
        <v>0</v>
      </c>
      <c r="R142" s="235"/>
      <c r="S142" s="235" t="s">
        <v>200</v>
      </c>
      <c r="T142" s="236" t="s">
        <v>185</v>
      </c>
      <c r="U142" s="220">
        <v>0</v>
      </c>
      <c r="V142" s="220">
        <f>ROUND(E142*U142,2)</f>
        <v>0</v>
      </c>
      <c r="W142" s="220"/>
      <c r="X142" s="220" t="s">
        <v>217</v>
      </c>
      <c r="Y142" s="220" t="s">
        <v>187</v>
      </c>
      <c r="Z142" s="209"/>
      <c r="AA142" s="209"/>
      <c r="AB142" s="209"/>
      <c r="AC142" s="209"/>
      <c r="AD142" s="209"/>
      <c r="AE142" s="209"/>
      <c r="AF142" s="209"/>
      <c r="AG142" s="209" t="s">
        <v>357</v>
      </c>
      <c r="AH142" s="209"/>
      <c r="AI142" s="209"/>
      <c r="AJ142" s="209"/>
      <c r="AK142" s="209"/>
      <c r="AL142" s="209"/>
      <c r="AM142" s="209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09"/>
      <c r="BD142" s="209"/>
      <c r="BE142" s="209"/>
      <c r="BF142" s="209"/>
      <c r="BG142" s="209"/>
      <c r="BH142" s="209"/>
    </row>
    <row r="143" spans="1:60" outlineLevel="2" x14ac:dyDescent="0.25">
      <c r="A143" s="216"/>
      <c r="B143" s="217"/>
      <c r="C143" s="246"/>
      <c r="D143" s="241"/>
      <c r="E143" s="241"/>
      <c r="F143" s="241"/>
      <c r="G143" s="241"/>
      <c r="H143" s="220"/>
      <c r="I143" s="220"/>
      <c r="J143" s="220"/>
      <c r="K143" s="220"/>
      <c r="L143" s="220"/>
      <c r="M143" s="220"/>
      <c r="N143" s="219"/>
      <c r="O143" s="219"/>
      <c r="P143" s="219"/>
      <c r="Q143" s="219"/>
      <c r="R143" s="220"/>
      <c r="S143" s="220"/>
      <c r="T143" s="220"/>
      <c r="U143" s="220"/>
      <c r="V143" s="220"/>
      <c r="W143" s="220"/>
      <c r="X143" s="220"/>
      <c r="Y143" s="220"/>
      <c r="Z143" s="209"/>
      <c r="AA143" s="209"/>
      <c r="AB143" s="209"/>
      <c r="AC143" s="209"/>
      <c r="AD143" s="209"/>
      <c r="AE143" s="209"/>
      <c r="AF143" s="209"/>
      <c r="AG143" s="209" t="s">
        <v>191</v>
      </c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</row>
    <row r="144" spans="1:60" outlineLevel="1" x14ac:dyDescent="0.25">
      <c r="A144" s="230">
        <v>56</v>
      </c>
      <c r="B144" s="231" t="s">
        <v>477</v>
      </c>
      <c r="C144" s="243" t="s">
        <v>478</v>
      </c>
      <c r="D144" s="232" t="s">
        <v>277</v>
      </c>
      <c r="E144" s="233">
        <v>3</v>
      </c>
      <c r="F144" s="234"/>
      <c r="G144" s="235">
        <f>ROUND(E144*F144,2)</f>
        <v>0</v>
      </c>
      <c r="H144" s="234"/>
      <c r="I144" s="235">
        <f>ROUND(E144*H144,2)</f>
        <v>0</v>
      </c>
      <c r="J144" s="234"/>
      <c r="K144" s="235">
        <f>ROUND(E144*J144,2)</f>
        <v>0</v>
      </c>
      <c r="L144" s="235">
        <v>21</v>
      </c>
      <c r="M144" s="235">
        <f>G144*(1+L144/100)</f>
        <v>0</v>
      </c>
      <c r="N144" s="233">
        <v>0</v>
      </c>
      <c r="O144" s="233">
        <f>ROUND(E144*N144,2)</f>
        <v>0</v>
      </c>
      <c r="P144" s="233">
        <v>0</v>
      </c>
      <c r="Q144" s="233">
        <f>ROUND(E144*P144,2)</f>
        <v>0</v>
      </c>
      <c r="R144" s="235"/>
      <c r="S144" s="235" t="s">
        <v>200</v>
      </c>
      <c r="T144" s="236" t="s">
        <v>185</v>
      </c>
      <c r="U144" s="220">
        <v>0</v>
      </c>
      <c r="V144" s="220">
        <f>ROUND(E144*U144,2)</f>
        <v>0</v>
      </c>
      <c r="W144" s="220"/>
      <c r="X144" s="220" t="s">
        <v>217</v>
      </c>
      <c r="Y144" s="220" t="s">
        <v>187</v>
      </c>
      <c r="Z144" s="209"/>
      <c r="AA144" s="209"/>
      <c r="AB144" s="209"/>
      <c r="AC144" s="209"/>
      <c r="AD144" s="209"/>
      <c r="AE144" s="209"/>
      <c r="AF144" s="209"/>
      <c r="AG144" s="209" t="s">
        <v>357</v>
      </c>
      <c r="AH144" s="209"/>
      <c r="AI144" s="209"/>
      <c r="AJ144" s="209"/>
      <c r="AK144" s="209"/>
      <c r="AL144" s="209"/>
      <c r="AM144" s="209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09"/>
      <c r="BD144" s="209"/>
      <c r="BE144" s="209"/>
      <c r="BF144" s="209"/>
      <c r="BG144" s="209"/>
      <c r="BH144" s="209"/>
    </row>
    <row r="145" spans="1:60" outlineLevel="2" x14ac:dyDescent="0.25">
      <c r="A145" s="216"/>
      <c r="B145" s="217"/>
      <c r="C145" s="246"/>
      <c r="D145" s="241"/>
      <c r="E145" s="241"/>
      <c r="F145" s="241"/>
      <c r="G145" s="241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09"/>
      <c r="AA145" s="209"/>
      <c r="AB145" s="209"/>
      <c r="AC145" s="209"/>
      <c r="AD145" s="209"/>
      <c r="AE145" s="209"/>
      <c r="AF145" s="209"/>
      <c r="AG145" s="209" t="s">
        <v>191</v>
      </c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</row>
    <row r="146" spans="1:60" outlineLevel="1" x14ac:dyDescent="0.25">
      <c r="A146" s="230">
        <v>57</v>
      </c>
      <c r="B146" s="231" t="s">
        <v>479</v>
      </c>
      <c r="C146" s="243" t="s">
        <v>480</v>
      </c>
      <c r="D146" s="232" t="s">
        <v>277</v>
      </c>
      <c r="E146" s="233">
        <v>2</v>
      </c>
      <c r="F146" s="234"/>
      <c r="G146" s="235">
        <f>ROUND(E146*F146,2)</f>
        <v>0</v>
      </c>
      <c r="H146" s="234"/>
      <c r="I146" s="235">
        <f>ROUND(E146*H146,2)</f>
        <v>0</v>
      </c>
      <c r="J146" s="234"/>
      <c r="K146" s="235">
        <f>ROUND(E146*J146,2)</f>
        <v>0</v>
      </c>
      <c r="L146" s="235">
        <v>21</v>
      </c>
      <c r="M146" s="235">
        <f>G146*(1+L146/100)</f>
        <v>0</v>
      </c>
      <c r="N146" s="233">
        <v>0</v>
      </c>
      <c r="O146" s="233">
        <f>ROUND(E146*N146,2)</f>
        <v>0</v>
      </c>
      <c r="P146" s="233">
        <v>0</v>
      </c>
      <c r="Q146" s="233">
        <f>ROUND(E146*P146,2)</f>
        <v>0</v>
      </c>
      <c r="R146" s="235"/>
      <c r="S146" s="235" t="s">
        <v>200</v>
      </c>
      <c r="T146" s="236" t="s">
        <v>185</v>
      </c>
      <c r="U146" s="220">
        <v>0</v>
      </c>
      <c r="V146" s="220">
        <f>ROUND(E146*U146,2)</f>
        <v>0</v>
      </c>
      <c r="W146" s="220"/>
      <c r="X146" s="220" t="s">
        <v>217</v>
      </c>
      <c r="Y146" s="220" t="s">
        <v>187</v>
      </c>
      <c r="Z146" s="209"/>
      <c r="AA146" s="209"/>
      <c r="AB146" s="209"/>
      <c r="AC146" s="209"/>
      <c r="AD146" s="209"/>
      <c r="AE146" s="209"/>
      <c r="AF146" s="209"/>
      <c r="AG146" s="209" t="s">
        <v>357</v>
      </c>
      <c r="AH146" s="209"/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09"/>
      <c r="BF146" s="209"/>
      <c r="BG146" s="209"/>
      <c r="BH146" s="209"/>
    </row>
    <row r="147" spans="1:60" outlineLevel="2" x14ac:dyDescent="0.25">
      <c r="A147" s="216"/>
      <c r="B147" s="217"/>
      <c r="C147" s="246"/>
      <c r="D147" s="241"/>
      <c r="E147" s="241"/>
      <c r="F147" s="241"/>
      <c r="G147" s="241"/>
      <c r="H147" s="220"/>
      <c r="I147" s="220"/>
      <c r="J147" s="220"/>
      <c r="K147" s="220"/>
      <c r="L147" s="220"/>
      <c r="M147" s="220"/>
      <c r="N147" s="219"/>
      <c r="O147" s="219"/>
      <c r="P147" s="219"/>
      <c r="Q147" s="219"/>
      <c r="R147" s="220"/>
      <c r="S147" s="220"/>
      <c r="T147" s="220"/>
      <c r="U147" s="220"/>
      <c r="V147" s="220"/>
      <c r="W147" s="220"/>
      <c r="X147" s="220"/>
      <c r="Y147" s="220"/>
      <c r="Z147" s="209"/>
      <c r="AA147" s="209"/>
      <c r="AB147" s="209"/>
      <c r="AC147" s="209"/>
      <c r="AD147" s="209"/>
      <c r="AE147" s="209"/>
      <c r="AF147" s="209"/>
      <c r="AG147" s="209" t="s">
        <v>191</v>
      </c>
      <c r="AH147" s="209"/>
      <c r="AI147" s="209"/>
      <c r="AJ147" s="209"/>
      <c r="AK147" s="209"/>
      <c r="AL147" s="209"/>
      <c r="AM147" s="209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09"/>
      <c r="BD147" s="209"/>
      <c r="BE147" s="209"/>
      <c r="BF147" s="209"/>
      <c r="BG147" s="209"/>
      <c r="BH147" s="209"/>
    </row>
    <row r="148" spans="1:60" outlineLevel="1" x14ac:dyDescent="0.25">
      <c r="A148" s="230">
        <v>58</v>
      </c>
      <c r="B148" s="231" t="s">
        <v>481</v>
      </c>
      <c r="C148" s="243" t="s">
        <v>482</v>
      </c>
      <c r="D148" s="232" t="s">
        <v>277</v>
      </c>
      <c r="E148" s="233">
        <v>1</v>
      </c>
      <c r="F148" s="234"/>
      <c r="G148" s="235">
        <f>ROUND(E148*F148,2)</f>
        <v>0</v>
      </c>
      <c r="H148" s="234"/>
      <c r="I148" s="235">
        <f>ROUND(E148*H148,2)</f>
        <v>0</v>
      </c>
      <c r="J148" s="234"/>
      <c r="K148" s="235">
        <f>ROUND(E148*J148,2)</f>
        <v>0</v>
      </c>
      <c r="L148" s="235">
        <v>21</v>
      </c>
      <c r="M148" s="235">
        <f>G148*(1+L148/100)</f>
        <v>0</v>
      </c>
      <c r="N148" s="233">
        <v>0</v>
      </c>
      <c r="O148" s="233">
        <f>ROUND(E148*N148,2)</f>
        <v>0</v>
      </c>
      <c r="P148" s="233">
        <v>0</v>
      </c>
      <c r="Q148" s="233">
        <f>ROUND(E148*P148,2)</f>
        <v>0</v>
      </c>
      <c r="R148" s="235"/>
      <c r="S148" s="235" t="s">
        <v>200</v>
      </c>
      <c r="T148" s="236" t="s">
        <v>185</v>
      </c>
      <c r="U148" s="220">
        <v>0</v>
      </c>
      <c r="V148" s="220">
        <f>ROUND(E148*U148,2)</f>
        <v>0</v>
      </c>
      <c r="W148" s="220"/>
      <c r="X148" s="220" t="s">
        <v>217</v>
      </c>
      <c r="Y148" s="220" t="s">
        <v>187</v>
      </c>
      <c r="Z148" s="209"/>
      <c r="AA148" s="209"/>
      <c r="AB148" s="209"/>
      <c r="AC148" s="209"/>
      <c r="AD148" s="209"/>
      <c r="AE148" s="209"/>
      <c r="AF148" s="209"/>
      <c r="AG148" s="209" t="s">
        <v>357</v>
      </c>
      <c r="AH148" s="209"/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09"/>
      <c r="AU148" s="209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09"/>
      <c r="BF148" s="209"/>
      <c r="BG148" s="209"/>
      <c r="BH148" s="209"/>
    </row>
    <row r="149" spans="1:60" outlineLevel="2" x14ac:dyDescent="0.25">
      <c r="A149" s="216"/>
      <c r="B149" s="217"/>
      <c r="C149" s="246"/>
      <c r="D149" s="241"/>
      <c r="E149" s="241"/>
      <c r="F149" s="241"/>
      <c r="G149" s="241"/>
      <c r="H149" s="220"/>
      <c r="I149" s="220"/>
      <c r="J149" s="220"/>
      <c r="K149" s="220"/>
      <c r="L149" s="220"/>
      <c r="M149" s="220"/>
      <c r="N149" s="219"/>
      <c r="O149" s="219"/>
      <c r="P149" s="219"/>
      <c r="Q149" s="219"/>
      <c r="R149" s="220"/>
      <c r="S149" s="220"/>
      <c r="T149" s="220"/>
      <c r="U149" s="220"/>
      <c r="V149" s="220"/>
      <c r="W149" s="220"/>
      <c r="X149" s="220"/>
      <c r="Y149" s="220"/>
      <c r="Z149" s="209"/>
      <c r="AA149" s="209"/>
      <c r="AB149" s="209"/>
      <c r="AC149" s="209"/>
      <c r="AD149" s="209"/>
      <c r="AE149" s="209"/>
      <c r="AF149" s="209"/>
      <c r="AG149" s="209" t="s">
        <v>191</v>
      </c>
      <c r="AH149" s="209"/>
      <c r="AI149" s="209"/>
      <c r="AJ149" s="209"/>
      <c r="AK149" s="209"/>
      <c r="AL149" s="209"/>
      <c r="AM149" s="209"/>
      <c r="AN149" s="209"/>
      <c r="AO149" s="209"/>
      <c r="AP149" s="209"/>
      <c r="AQ149" s="209"/>
      <c r="AR149" s="209"/>
      <c r="AS149" s="209"/>
      <c r="AT149" s="209"/>
      <c r="AU149" s="209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09"/>
      <c r="BF149" s="209"/>
      <c r="BG149" s="209"/>
      <c r="BH149" s="209"/>
    </row>
    <row r="150" spans="1:60" outlineLevel="1" x14ac:dyDescent="0.25">
      <c r="A150" s="230">
        <v>59</v>
      </c>
      <c r="B150" s="231" t="s">
        <v>483</v>
      </c>
      <c r="C150" s="243" t="s">
        <v>484</v>
      </c>
      <c r="D150" s="232" t="s">
        <v>277</v>
      </c>
      <c r="E150" s="233">
        <v>2</v>
      </c>
      <c r="F150" s="234"/>
      <c r="G150" s="235">
        <f>ROUND(E150*F150,2)</f>
        <v>0</v>
      </c>
      <c r="H150" s="234"/>
      <c r="I150" s="235">
        <f>ROUND(E150*H150,2)</f>
        <v>0</v>
      </c>
      <c r="J150" s="234"/>
      <c r="K150" s="235">
        <f>ROUND(E150*J150,2)</f>
        <v>0</v>
      </c>
      <c r="L150" s="235">
        <v>21</v>
      </c>
      <c r="M150" s="235">
        <f>G150*(1+L150/100)</f>
        <v>0</v>
      </c>
      <c r="N150" s="233">
        <v>0</v>
      </c>
      <c r="O150" s="233">
        <f>ROUND(E150*N150,2)</f>
        <v>0</v>
      </c>
      <c r="P150" s="233">
        <v>0</v>
      </c>
      <c r="Q150" s="233">
        <f>ROUND(E150*P150,2)</f>
        <v>0</v>
      </c>
      <c r="R150" s="235"/>
      <c r="S150" s="235" t="s">
        <v>200</v>
      </c>
      <c r="T150" s="236" t="s">
        <v>185</v>
      </c>
      <c r="U150" s="220">
        <v>0</v>
      </c>
      <c r="V150" s="220">
        <f>ROUND(E150*U150,2)</f>
        <v>0</v>
      </c>
      <c r="W150" s="220"/>
      <c r="X150" s="220" t="s">
        <v>217</v>
      </c>
      <c r="Y150" s="220" t="s">
        <v>187</v>
      </c>
      <c r="Z150" s="209"/>
      <c r="AA150" s="209"/>
      <c r="AB150" s="209"/>
      <c r="AC150" s="209"/>
      <c r="AD150" s="209"/>
      <c r="AE150" s="209"/>
      <c r="AF150" s="209"/>
      <c r="AG150" s="209" t="s">
        <v>357</v>
      </c>
      <c r="AH150" s="209"/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209"/>
      <c r="AT150" s="209"/>
      <c r="AU150" s="209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09"/>
      <c r="BF150" s="209"/>
      <c r="BG150" s="209"/>
      <c r="BH150" s="209"/>
    </row>
    <row r="151" spans="1:60" outlineLevel="2" x14ac:dyDescent="0.25">
      <c r="A151" s="216"/>
      <c r="B151" s="217"/>
      <c r="C151" s="246"/>
      <c r="D151" s="241"/>
      <c r="E151" s="241"/>
      <c r="F151" s="241"/>
      <c r="G151" s="241"/>
      <c r="H151" s="220"/>
      <c r="I151" s="220"/>
      <c r="J151" s="220"/>
      <c r="K151" s="220"/>
      <c r="L151" s="220"/>
      <c r="M151" s="220"/>
      <c r="N151" s="219"/>
      <c r="O151" s="219"/>
      <c r="P151" s="219"/>
      <c r="Q151" s="219"/>
      <c r="R151" s="220"/>
      <c r="S151" s="220"/>
      <c r="T151" s="220"/>
      <c r="U151" s="220"/>
      <c r="V151" s="220"/>
      <c r="W151" s="220"/>
      <c r="X151" s="220"/>
      <c r="Y151" s="220"/>
      <c r="Z151" s="209"/>
      <c r="AA151" s="209"/>
      <c r="AB151" s="209"/>
      <c r="AC151" s="209"/>
      <c r="AD151" s="209"/>
      <c r="AE151" s="209"/>
      <c r="AF151" s="209"/>
      <c r="AG151" s="209" t="s">
        <v>191</v>
      </c>
      <c r="AH151" s="209"/>
      <c r="AI151" s="209"/>
      <c r="AJ151" s="209"/>
      <c r="AK151" s="209"/>
      <c r="AL151" s="209"/>
      <c r="AM151" s="209"/>
      <c r="AN151" s="209"/>
      <c r="AO151" s="209"/>
      <c r="AP151" s="209"/>
      <c r="AQ151" s="209"/>
      <c r="AR151" s="209"/>
      <c r="AS151" s="209"/>
      <c r="AT151" s="209"/>
      <c r="AU151" s="209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09"/>
      <c r="BF151" s="209"/>
      <c r="BG151" s="209"/>
      <c r="BH151" s="209"/>
    </row>
    <row r="152" spans="1:60" outlineLevel="1" x14ac:dyDescent="0.25">
      <c r="A152" s="230">
        <v>60</v>
      </c>
      <c r="B152" s="231" t="s">
        <v>485</v>
      </c>
      <c r="C152" s="243" t="s">
        <v>486</v>
      </c>
      <c r="D152" s="232" t="s">
        <v>277</v>
      </c>
      <c r="E152" s="233">
        <v>6</v>
      </c>
      <c r="F152" s="234"/>
      <c r="G152" s="235">
        <f>ROUND(E152*F152,2)</f>
        <v>0</v>
      </c>
      <c r="H152" s="234"/>
      <c r="I152" s="235">
        <f>ROUND(E152*H152,2)</f>
        <v>0</v>
      </c>
      <c r="J152" s="234"/>
      <c r="K152" s="235">
        <f>ROUND(E152*J152,2)</f>
        <v>0</v>
      </c>
      <c r="L152" s="235">
        <v>21</v>
      </c>
      <c r="M152" s="235">
        <f>G152*(1+L152/100)</f>
        <v>0</v>
      </c>
      <c r="N152" s="233">
        <v>0</v>
      </c>
      <c r="O152" s="233">
        <f>ROUND(E152*N152,2)</f>
        <v>0</v>
      </c>
      <c r="P152" s="233">
        <v>0</v>
      </c>
      <c r="Q152" s="233">
        <f>ROUND(E152*P152,2)</f>
        <v>0</v>
      </c>
      <c r="R152" s="235"/>
      <c r="S152" s="235" t="s">
        <v>200</v>
      </c>
      <c r="T152" s="236" t="s">
        <v>185</v>
      </c>
      <c r="U152" s="220">
        <v>0</v>
      </c>
      <c r="V152" s="220">
        <f>ROUND(E152*U152,2)</f>
        <v>0</v>
      </c>
      <c r="W152" s="220"/>
      <c r="X152" s="220" t="s">
        <v>217</v>
      </c>
      <c r="Y152" s="220" t="s">
        <v>187</v>
      </c>
      <c r="Z152" s="209"/>
      <c r="AA152" s="209"/>
      <c r="AB152" s="209"/>
      <c r="AC152" s="209"/>
      <c r="AD152" s="209"/>
      <c r="AE152" s="209"/>
      <c r="AF152" s="209"/>
      <c r="AG152" s="209" t="s">
        <v>357</v>
      </c>
      <c r="AH152" s="209"/>
      <c r="AI152" s="209"/>
      <c r="AJ152" s="209"/>
      <c r="AK152" s="209"/>
      <c r="AL152" s="209"/>
      <c r="AM152" s="209"/>
      <c r="AN152" s="209"/>
      <c r="AO152" s="209"/>
      <c r="AP152" s="209"/>
      <c r="AQ152" s="209"/>
      <c r="AR152" s="209"/>
      <c r="AS152" s="209"/>
      <c r="AT152" s="209"/>
      <c r="AU152" s="209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09"/>
      <c r="BF152" s="209"/>
      <c r="BG152" s="209"/>
      <c r="BH152" s="209"/>
    </row>
    <row r="153" spans="1:60" outlineLevel="2" x14ac:dyDescent="0.25">
      <c r="A153" s="216"/>
      <c r="B153" s="217"/>
      <c r="C153" s="246"/>
      <c r="D153" s="241"/>
      <c r="E153" s="241"/>
      <c r="F153" s="241"/>
      <c r="G153" s="241"/>
      <c r="H153" s="220"/>
      <c r="I153" s="220"/>
      <c r="J153" s="220"/>
      <c r="K153" s="220"/>
      <c r="L153" s="220"/>
      <c r="M153" s="220"/>
      <c r="N153" s="219"/>
      <c r="O153" s="219"/>
      <c r="P153" s="219"/>
      <c r="Q153" s="219"/>
      <c r="R153" s="220"/>
      <c r="S153" s="220"/>
      <c r="T153" s="220"/>
      <c r="U153" s="220"/>
      <c r="V153" s="220"/>
      <c r="W153" s="220"/>
      <c r="X153" s="220"/>
      <c r="Y153" s="220"/>
      <c r="Z153" s="209"/>
      <c r="AA153" s="209"/>
      <c r="AB153" s="209"/>
      <c r="AC153" s="209"/>
      <c r="AD153" s="209"/>
      <c r="AE153" s="209"/>
      <c r="AF153" s="209"/>
      <c r="AG153" s="209" t="s">
        <v>191</v>
      </c>
      <c r="AH153" s="209"/>
      <c r="AI153" s="209"/>
      <c r="AJ153" s="209"/>
      <c r="AK153" s="209"/>
      <c r="AL153" s="209"/>
      <c r="AM153" s="209"/>
      <c r="AN153" s="209"/>
      <c r="AO153" s="209"/>
      <c r="AP153" s="209"/>
      <c r="AQ153" s="209"/>
      <c r="AR153" s="209"/>
      <c r="AS153" s="209"/>
      <c r="AT153" s="209"/>
      <c r="AU153" s="209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09"/>
      <c r="BF153" s="209"/>
      <c r="BG153" s="209"/>
      <c r="BH153" s="209"/>
    </row>
    <row r="154" spans="1:60" outlineLevel="1" x14ac:dyDescent="0.25">
      <c r="A154" s="230">
        <v>61</v>
      </c>
      <c r="B154" s="231" t="s">
        <v>487</v>
      </c>
      <c r="C154" s="243" t="s">
        <v>488</v>
      </c>
      <c r="D154" s="232" t="s">
        <v>277</v>
      </c>
      <c r="E154" s="233">
        <v>2</v>
      </c>
      <c r="F154" s="234"/>
      <c r="G154" s="235">
        <f>ROUND(E154*F154,2)</f>
        <v>0</v>
      </c>
      <c r="H154" s="234"/>
      <c r="I154" s="235">
        <f>ROUND(E154*H154,2)</f>
        <v>0</v>
      </c>
      <c r="J154" s="234"/>
      <c r="K154" s="235">
        <f>ROUND(E154*J154,2)</f>
        <v>0</v>
      </c>
      <c r="L154" s="235">
        <v>21</v>
      </c>
      <c r="M154" s="235">
        <f>G154*(1+L154/100)</f>
        <v>0</v>
      </c>
      <c r="N154" s="233">
        <v>0</v>
      </c>
      <c r="O154" s="233">
        <f>ROUND(E154*N154,2)</f>
        <v>0</v>
      </c>
      <c r="P154" s="233">
        <v>0</v>
      </c>
      <c r="Q154" s="233">
        <f>ROUND(E154*P154,2)</f>
        <v>0</v>
      </c>
      <c r="R154" s="235"/>
      <c r="S154" s="235" t="s">
        <v>200</v>
      </c>
      <c r="T154" s="236" t="s">
        <v>185</v>
      </c>
      <c r="U154" s="220">
        <v>0</v>
      </c>
      <c r="V154" s="220">
        <f>ROUND(E154*U154,2)</f>
        <v>0</v>
      </c>
      <c r="W154" s="220"/>
      <c r="X154" s="220" t="s">
        <v>217</v>
      </c>
      <c r="Y154" s="220" t="s">
        <v>187</v>
      </c>
      <c r="Z154" s="209"/>
      <c r="AA154" s="209"/>
      <c r="AB154" s="209"/>
      <c r="AC154" s="209"/>
      <c r="AD154" s="209"/>
      <c r="AE154" s="209"/>
      <c r="AF154" s="209"/>
      <c r="AG154" s="209" t="s">
        <v>357</v>
      </c>
      <c r="AH154" s="209"/>
      <c r="AI154" s="209"/>
      <c r="AJ154" s="209"/>
      <c r="AK154" s="209"/>
      <c r="AL154" s="209"/>
      <c r="AM154" s="209"/>
      <c r="AN154" s="209"/>
      <c r="AO154" s="209"/>
      <c r="AP154" s="209"/>
      <c r="AQ154" s="209"/>
      <c r="AR154" s="209"/>
      <c r="AS154" s="209"/>
      <c r="AT154" s="209"/>
      <c r="AU154" s="209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09"/>
      <c r="BF154" s="209"/>
      <c r="BG154" s="209"/>
      <c r="BH154" s="209"/>
    </row>
    <row r="155" spans="1:60" outlineLevel="2" x14ac:dyDescent="0.25">
      <c r="A155" s="216"/>
      <c r="B155" s="217"/>
      <c r="C155" s="246"/>
      <c r="D155" s="241"/>
      <c r="E155" s="241"/>
      <c r="F155" s="241"/>
      <c r="G155" s="241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09"/>
      <c r="AA155" s="209"/>
      <c r="AB155" s="209"/>
      <c r="AC155" s="209"/>
      <c r="AD155" s="209"/>
      <c r="AE155" s="209"/>
      <c r="AF155" s="209"/>
      <c r="AG155" s="209" t="s">
        <v>191</v>
      </c>
      <c r="AH155" s="209"/>
      <c r="AI155" s="209"/>
      <c r="AJ155" s="209"/>
      <c r="AK155" s="209"/>
      <c r="AL155" s="209"/>
      <c r="AM155" s="209"/>
      <c r="AN155" s="209"/>
      <c r="AO155" s="209"/>
      <c r="AP155" s="209"/>
      <c r="AQ155" s="209"/>
      <c r="AR155" s="209"/>
      <c r="AS155" s="209"/>
      <c r="AT155" s="209"/>
      <c r="AU155" s="209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09"/>
      <c r="BF155" s="209"/>
      <c r="BG155" s="209"/>
      <c r="BH155" s="209"/>
    </row>
    <row r="156" spans="1:60" outlineLevel="1" x14ac:dyDescent="0.25">
      <c r="A156" s="230">
        <v>62</v>
      </c>
      <c r="B156" s="231" t="s">
        <v>489</v>
      </c>
      <c r="C156" s="243" t="s">
        <v>490</v>
      </c>
      <c r="D156" s="232" t="s">
        <v>277</v>
      </c>
      <c r="E156" s="233">
        <v>2</v>
      </c>
      <c r="F156" s="234"/>
      <c r="G156" s="235">
        <f>ROUND(E156*F156,2)</f>
        <v>0</v>
      </c>
      <c r="H156" s="234"/>
      <c r="I156" s="235">
        <f>ROUND(E156*H156,2)</f>
        <v>0</v>
      </c>
      <c r="J156" s="234"/>
      <c r="K156" s="235">
        <f>ROUND(E156*J156,2)</f>
        <v>0</v>
      </c>
      <c r="L156" s="235">
        <v>21</v>
      </c>
      <c r="M156" s="235">
        <f>G156*(1+L156/100)</f>
        <v>0</v>
      </c>
      <c r="N156" s="233">
        <v>0</v>
      </c>
      <c r="O156" s="233">
        <f>ROUND(E156*N156,2)</f>
        <v>0</v>
      </c>
      <c r="P156" s="233">
        <v>0</v>
      </c>
      <c r="Q156" s="233">
        <f>ROUND(E156*P156,2)</f>
        <v>0</v>
      </c>
      <c r="R156" s="235"/>
      <c r="S156" s="235" t="s">
        <v>200</v>
      </c>
      <c r="T156" s="236" t="s">
        <v>185</v>
      </c>
      <c r="U156" s="220">
        <v>0</v>
      </c>
      <c r="V156" s="220">
        <f>ROUND(E156*U156,2)</f>
        <v>0</v>
      </c>
      <c r="W156" s="220"/>
      <c r="X156" s="220" t="s">
        <v>217</v>
      </c>
      <c r="Y156" s="220" t="s">
        <v>187</v>
      </c>
      <c r="Z156" s="209"/>
      <c r="AA156" s="209"/>
      <c r="AB156" s="209"/>
      <c r="AC156" s="209"/>
      <c r="AD156" s="209"/>
      <c r="AE156" s="209"/>
      <c r="AF156" s="209"/>
      <c r="AG156" s="209" t="s">
        <v>357</v>
      </c>
      <c r="AH156" s="209"/>
      <c r="AI156" s="209"/>
      <c r="AJ156" s="209"/>
      <c r="AK156" s="209"/>
      <c r="AL156" s="209"/>
      <c r="AM156" s="209"/>
      <c r="AN156" s="209"/>
      <c r="AO156" s="209"/>
      <c r="AP156" s="209"/>
      <c r="AQ156" s="209"/>
      <c r="AR156" s="209"/>
      <c r="AS156" s="209"/>
      <c r="AT156" s="209"/>
      <c r="AU156" s="209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09"/>
      <c r="BF156" s="209"/>
      <c r="BG156" s="209"/>
      <c r="BH156" s="209"/>
    </row>
    <row r="157" spans="1:60" outlineLevel="2" x14ac:dyDescent="0.25">
      <c r="A157" s="216"/>
      <c r="B157" s="217"/>
      <c r="C157" s="246"/>
      <c r="D157" s="241"/>
      <c r="E157" s="241"/>
      <c r="F157" s="241"/>
      <c r="G157" s="241"/>
      <c r="H157" s="220"/>
      <c r="I157" s="220"/>
      <c r="J157" s="220"/>
      <c r="K157" s="220"/>
      <c r="L157" s="220"/>
      <c r="M157" s="220"/>
      <c r="N157" s="219"/>
      <c r="O157" s="219"/>
      <c r="P157" s="219"/>
      <c r="Q157" s="219"/>
      <c r="R157" s="220"/>
      <c r="S157" s="220"/>
      <c r="T157" s="220"/>
      <c r="U157" s="220"/>
      <c r="V157" s="220"/>
      <c r="W157" s="220"/>
      <c r="X157" s="220"/>
      <c r="Y157" s="220"/>
      <c r="Z157" s="209"/>
      <c r="AA157" s="209"/>
      <c r="AB157" s="209"/>
      <c r="AC157" s="209"/>
      <c r="AD157" s="209"/>
      <c r="AE157" s="209"/>
      <c r="AF157" s="209"/>
      <c r="AG157" s="209" t="s">
        <v>191</v>
      </c>
      <c r="AH157" s="209"/>
      <c r="AI157" s="209"/>
      <c r="AJ157" s="209"/>
      <c r="AK157" s="209"/>
      <c r="AL157" s="209"/>
      <c r="AM157" s="209"/>
      <c r="AN157" s="209"/>
      <c r="AO157" s="209"/>
      <c r="AP157" s="209"/>
      <c r="AQ157" s="209"/>
      <c r="AR157" s="209"/>
      <c r="AS157" s="209"/>
      <c r="AT157" s="209"/>
      <c r="AU157" s="209"/>
      <c r="AV157" s="209"/>
      <c r="AW157" s="209"/>
      <c r="AX157" s="209"/>
      <c r="AY157" s="209"/>
      <c r="AZ157" s="209"/>
      <c r="BA157" s="209"/>
      <c r="BB157" s="209"/>
      <c r="BC157" s="209"/>
      <c r="BD157" s="209"/>
      <c r="BE157" s="209"/>
      <c r="BF157" s="209"/>
      <c r="BG157" s="209"/>
      <c r="BH157" s="209"/>
    </row>
    <row r="158" spans="1:60" outlineLevel="1" x14ac:dyDescent="0.25">
      <c r="A158" s="230">
        <v>63</v>
      </c>
      <c r="B158" s="231" t="s">
        <v>491</v>
      </c>
      <c r="C158" s="243" t="s">
        <v>492</v>
      </c>
      <c r="D158" s="232" t="s">
        <v>277</v>
      </c>
      <c r="E158" s="233">
        <v>1</v>
      </c>
      <c r="F158" s="234"/>
      <c r="G158" s="235">
        <f>ROUND(E158*F158,2)</f>
        <v>0</v>
      </c>
      <c r="H158" s="234"/>
      <c r="I158" s="235">
        <f>ROUND(E158*H158,2)</f>
        <v>0</v>
      </c>
      <c r="J158" s="234"/>
      <c r="K158" s="235">
        <f>ROUND(E158*J158,2)</f>
        <v>0</v>
      </c>
      <c r="L158" s="235">
        <v>21</v>
      </c>
      <c r="M158" s="235">
        <f>G158*(1+L158/100)</f>
        <v>0</v>
      </c>
      <c r="N158" s="233">
        <v>0</v>
      </c>
      <c r="O158" s="233">
        <f>ROUND(E158*N158,2)</f>
        <v>0</v>
      </c>
      <c r="P158" s="233">
        <v>0</v>
      </c>
      <c r="Q158" s="233">
        <f>ROUND(E158*P158,2)</f>
        <v>0</v>
      </c>
      <c r="R158" s="235"/>
      <c r="S158" s="235" t="s">
        <v>200</v>
      </c>
      <c r="T158" s="236" t="s">
        <v>185</v>
      </c>
      <c r="U158" s="220">
        <v>0</v>
      </c>
      <c r="V158" s="220">
        <f>ROUND(E158*U158,2)</f>
        <v>0</v>
      </c>
      <c r="W158" s="220"/>
      <c r="X158" s="220" t="s">
        <v>217</v>
      </c>
      <c r="Y158" s="220" t="s">
        <v>187</v>
      </c>
      <c r="Z158" s="209"/>
      <c r="AA158" s="209"/>
      <c r="AB158" s="209"/>
      <c r="AC158" s="209"/>
      <c r="AD158" s="209"/>
      <c r="AE158" s="209"/>
      <c r="AF158" s="209"/>
      <c r="AG158" s="209" t="s">
        <v>357</v>
      </c>
      <c r="AH158" s="209"/>
      <c r="AI158" s="209"/>
      <c r="AJ158" s="209"/>
      <c r="AK158" s="209"/>
      <c r="AL158" s="209"/>
      <c r="AM158" s="209"/>
      <c r="AN158" s="209"/>
      <c r="AO158" s="209"/>
      <c r="AP158" s="209"/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09"/>
      <c r="BB158" s="209"/>
      <c r="BC158" s="209"/>
      <c r="BD158" s="209"/>
      <c r="BE158" s="209"/>
      <c r="BF158" s="209"/>
      <c r="BG158" s="209"/>
      <c r="BH158" s="209"/>
    </row>
    <row r="159" spans="1:60" outlineLevel="2" x14ac:dyDescent="0.25">
      <c r="A159" s="216"/>
      <c r="B159" s="217"/>
      <c r="C159" s="246"/>
      <c r="D159" s="241"/>
      <c r="E159" s="241"/>
      <c r="F159" s="241"/>
      <c r="G159" s="241"/>
      <c r="H159" s="220"/>
      <c r="I159" s="220"/>
      <c r="J159" s="220"/>
      <c r="K159" s="220"/>
      <c r="L159" s="220"/>
      <c r="M159" s="220"/>
      <c r="N159" s="219"/>
      <c r="O159" s="219"/>
      <c r="P159" s="219"/>
      <c r="Q159" s="219"/>
      <c r="R159" s="220"/>
      <c r="S159" s="220"/>
      <c r="T159" s="220"/>
      <c r="U159" s="220"/>
      <c r="V159" s="220"/>
      <c r="W159" s="220"/>
      <c r="X159" s="220"/>
      <c r="Y159" s="220"/>
      <c r="Z159" s="209"/>
      <c r="AA159" s="209"/>
      <c r="AB159" s="209"/>
      <c r="AC159" s="209"/>
      <c r="AD159" s="209"/>
      <c r="AE159" s="209"/>
      <c r="AF159" s="209"/>
      <c r="AG159" s="209" t="s">
        <v>191</v>
      </c>
      <c r="AH159" s="209"/>
      <c r="AI159" s="209"/>
      <c r="AJ159" s="209"/>
      <c r="AK159" s="209"/>
      <c r="AL159" s="209"/>
      <c r="AM159" s="209"/>
      <c r="AN159" s="209"/>
      <c r="AO159" s="209"/>
      <c r="AP159" s="209"/>
      <c r="AQ159" s="209"/>
      <c r="AR159" s="209"/>
      <c r="AS159" s="209"/>
      <c r="AT159" s="209"/>
      <c r="AU159" s="209"/>
      <c r="AV159" s="209"/>
      <c r="AW159" s="209"/>
      <c r="AX159" s="209"/>
      <c r="AY159" s="209"/>
      <c r="AZ159" s="209"/>
      <c r="BA159" s="209"/>
      <c r="BB159" s="209"/>
      <c r="BC159" s="209"/>
      <c r="BD159" s="209"/>
      <c r="BE159" s="209"/>
      <c r="BF159" s="209"/>
      <c r="BG159" s="209"/>
      <c r="BH159" s="209"/>
    </row>
    <row r="160" spans="1:60" outlineLevel="1" x14ac:dyDescent="0.25">
      <c r="A160" s="230">
        <v>64</v>
      </c>
      <c r="B160" s="231" t="s">
        <v>493</v>
      </c>
      <c r="C160" s="243" t="s">
        <v>494</v>
      </c>
      <c r="D160" s="232" t="s">
        <v>277</v>
      </c>
      <c r="E160" s="233">
        <v>2</v>
      </c>
      <c r="F160" s="234"/>
      <c r="G160" s="235">
        <f>ROUND(E160*F160,2)</f>
        <v>0</v>
      </c>
      <c r="H160" s="234"/>
      <c r="I160" s="235">
        <f>ROUND(E160*H160,2)</f>
        <v>0</v>
      </c>
      <c r="J160" s="234"/>
      <c r="K160" s="235">
        <f>ROUND(E160*J160,2)</f>
        <v>0</v>
      </c>
      <c r="L160" s="235">
        <v>21</v>
      </c>
      <c r="M160" s="235">
        <f>G160*(1+L160/100)</f>
        <v>0</v>
      </c>
      <c r="N160" s="233">
        <v>0</v>
      </c>
      <c r="O160" s="233">
        <f>ROUND(E160*N160,2)</f>
        <v>0</v>
      </c>
      <c r="P160" s="233">
        <v>0</v>
      </c>
      <c r="Q160" s="233">
        <f>ROUND(E160*P160,2)</f>
        <v>0</v>
      </c>
      <c r="R160" s="235"/>
      <c r="S160" s="235" t="s">
        <v>200</v>
      </c>
      <c r="T160" s="236" t="s">
        <v>185</v>
      </c>
      <c r="U160" s="220">
        <v>0</v>
      </c>
      <c r="V160" s="220">
        <f>ROUND(E160*U160,2)</f>
        <v>0</v>
      </c>
      <c r="W160" s="220"/>
      <c r="X160" s="220" t="s">
        <v>217</v>
      </c>
      <c r="Y160" s="220" t="s">
        <v>187</v>
      </c>
      <c r="Z160" s="209"/>
      <c r="AA160" s="209"/>
      <c r="AB160" s="209"/>
      <c r="AC160" s="209"/>
      <c r="AD160" s="209"/>
      <c r="AE160" s="209"/>
      <c r="AF160" s="209"/>
      <c r="AG160" s="209" t="s">
        <v>357</v>
      </c>
      <c r="AH160" s="209"/>
      <c r="AI160" s="209"/>
      <c r="AJ160" s="209"/>
      <c r="AK160" s="209"/>
      <c r="AL160" s="209"/>
      <c r="AM160" s="209"/>
      <c r="AN160" s="209"/>
      <c r="AO160" s="209"/>
      <c r="AP160" s="209"/>
      <c r="AQ160" s="209"/>
      <c r="AR160" s="209"/>
      <c r="AS160" s="209"/>
      <c r="AT160" s="209"/>
      <c r="AU160" s="209"/>
      <c r="AV160" s="209"/>
      <c r="AW160" s="209"/>
      <c r="AX160" s="209"/>
      <c r="AY160" s="209"/>
      <c r="AZ160" s="209"/>
      <c r="BA160" s="209"/>
      <c r="BB160" s="209"/>
      <c r="BC160" s="209"/>
      <c r="BD160" s="209"/>
      <c r="BE160" s="209"/>
      <c r="BF160" s="209"/>
      <c r="BG160" s="209"/>
      <c r="BH160" s="209"/>
    </row>
    <row r="161" spans="1:60" outlineLevel="2" x14ac:dyDescent="0.25">
      <c r="A161" s="216"/>
      <c r="B161" s="217"/>
      <c r="C161" s="246"/>
      <c r="D161" s="241"/>
      <c r="E161" s="241"/>
      <c r="F161" s="241"/>
      <c r="G161" s="241"/>
      <c r="H161" s="220"/>
      <c r="I161" s="220"/>
      <c r="J161" s="220"/>
      <c r="K161" s="220"/>
      <c r="L161" s="220"/>
      <c r="M161" s="220"/>
      <c r="N161" s="219"/>
      <c r="O161" s="219"/>
      <c r="P161" s="219"/>
      <c r="Q161" s="219"/>
      <c r="R161" s="220"/>
      <c r="S161" s="220"/>
      <c r="T161" s="220"/>
      <c r="U161" s="220"/>
      <c r="V161" s="220"/>
      <c r="W161" s="220"/>
      <c r="X161" s="220"/>
      <c r="Y161" s="220"/>
      <c r="Z161" s="209"/>
      <c r="AA161" s="209"/>
      <c r="AB161" s="209"/>
      <c r="AC161" s="209"/>
      <c r="AD161" s="209"/>
      <c r="AE161" s="209"/>
      <c r="AF161" s="209"/>
      <c r="AG161" s="209" t="s">
        <v>191</v>
      </c>
      <c r="AH161" s="209"/>
      <c r="AI161" s="209"/>
      <c r="AJ161" s="209"/>
      <c r="AK161" s="209"/>
      <c r="AL161" s="209"/>
      <c r="AM161" s="209"/>
      <c r="AN161" s="209"/>
      <c r="AO161" s="209"/>
      <c r="AP161" s="209"/>
      <c r="AQ161" s="209"/>
      <c r="AR161" s="209"/>
      <c r="AS161" s="209"/>
      <c r="AT161" s="209"/>
      <c r="AU161" s="209"/>
      <c r="AV161" s="209"/>
      <c r="AW161" s="209"/>
      <c r="AX161" s="209"/>
      <c r="AY161" s="209"/>
      <c r="AZ161" s="209"/>
      <c r="BA161" s="209"/>
      <c r="BB161" s="209"/>
      <c r="BC161" s="209"/>
      <c r="BD161" s="209"/>
      <c r="BE161" s="209"/>
      <c r="BF161" s="209"/>
      <c r="BG161" s="209"/>
      <c r="BH161" s="209"/>
    </row>
    <row r="162" spans="1:60" outlineLevel="1" x14ac:dyDescent="0.25">
      <c r="A162" s="230">
        <v>65</v>
      </c>
      <c r="B162" s="231" t="s">
        <v>495</v>
      </c>
      <c r="C162" s="243" t="s">
        <v>496</v>
      </c>
      <c r="D162" s="232" t="s">
        <v>277</v>
      </c>
      <c r="E162" s="233">
        <v>4</v>
      </c>
      <c r="F162" s="234"/>
      <c r="G162" s="235">
        <f>ROUND(E162*F162,2)</f>
        <v>0</v>
      </c>
      <c r="H162" s="234"/>
      <c r="I162" s="235">
        <f>ROUND(E162*H162,2)</f>
        <v>0</v>
      </c>
      <c r="J162" s="234"/>
      <c r="K162" s="235">
        <f>ROUND(E162*J162,2)</f>
        <v>0</v>
      </c>
      <c r="L162" s="235">
        <v>21</v>
      </c>
      <c r="M162" s="235">
        <f>G162*(1+L162/100)</f>
        <v>0</v>
      </c>
      <c r="N162" s="233">
        <v>0</v>
      </c>
      <c r="O162" s="233">
        <f>ROUND(E162*N162,2)</f>
        <v>0</v>
      </c>
      <c r="P162" s="233">
        <v>0</v>
      </c>
      <c r="Q162" s="233">
        <f>ROUND(E162*P162,2)</f>
        <v>0</v>
      </c>
      <c r="R162" s="235"/>
      <c r="S162" s="235" t="s">
        <v>200</v>
      </c>
      <c r="T162" s="236" t="s">
        <v>185</v>
      </c>
      <c r="U162" s="220">
        <v>0</v>
      </c>
      <c r="V162" s="220">
        <f>ROUND(E162*U162,2)</f>
        <v>0</v>
      </c>
      <c r="W162" s="220"/>
      <c r="X162" s="220" t="s">
        <v>217</v>
      </c>
      <c r="Y162" s="220" t="s">
        <v>187</v>
      </c>
      <c r="Z162" s="209"/>
      <c r="AA162" s="209"/>
      <c r="AB162" s="209"/>
      <c r="AC162" s="209"/>
      <c r="AD162" s="209"/>
      <c r="AE162" s="209"/>
      <c r="AF162" s="209"/>
      <c r="AG162" s="209" t="s">
        <v>357</v>
      </c>
      <c r="AH162" s="209"/>
      <c r="AI162" s="209"/>
      <c r="AJ162" s="209"/>
      <c r="AK162" s="209"/>
      <c r="AL162" s="209"/>
      <c r="AM162" s="209"/>
      <c r="AN162" s="209"/>
      <c r="AO162" s="209"/>
      <c r="AP162" s="209"/>
      <c r="AQ162" s="209"/>
      <c r="AR162" s="209"/>
      <c r="AS162" s="209"/>
      <c r="AT162" s="209"/>
      <c r="AU162" s="209"/>
      <c r="AV162" s="209"/>
      <c r="AW162" s="209"/>
      <c r="AX162" s="209"/>
      <c r="AY162" s="209"/>
      <c r="AZ162" s="209"/>
      <c r="BA162" s="209"/>
      <c r="BB162" s="209"/>
      <c r="BC162" s="209"/>
      <c r="BD162" s="209"/>
      <c r="BE162" s="209"/>
      <c r="BF162" s="209"/>
      <c r="BG162" s="209"/>
      <c r="BH162" s="209"/>
    </row>
    <row r="163" spans="1:60" outlineLevel="2" x14ac:dyDescent="0.25">
      <c r="A163" s="216"/>
      <c r="B163" s="217"/>
      <c r="C163" s="246"/>
      <c r="D163" s="241"/>
      <c r="E163" s="241"/>
      <c r="F163" s="241"/>
      <c r="G163" s="241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09"/>
      <c r="AA163" s="209"/>
      <c r="AB163" s="209"/>
      <c r="AC163" s="209"/>
      <c r="AD163" s="209"/>
      <c r="AE163" s="209"/>
      <c r="AF163" s="209"/>
      <c r="AG163" s="209" t="s">
        <v>191</v>
      </c>
      <c r="AH163" s="209"/>
      <c r="AI163" s="209"/>
      <c r="AJ163" s="209"/>
      <c r="AK163" s="209"/>
      <c r="AL163" s="209"/>
      <c r="AM163" s="209"/>
      <c r="AN163" s="209"/>
      <c r="AO163" s="209"/>
      <c r="AP163" s="209"/>
      <c r="AQ163" s="209"/>
      <c r="AR163" s="209"/>
      <c r="AS163" s="209"/>
      <c r="AT163" s="209"/>
      <c r="AU163" s="209"/>
      <c r="AV163" s="209"/>
      <c r="AW163" s="209"/>
      <c r="AX163" s="209"/>
      <c r="AY163" s="209"/>
      <c r="AZ163" s="209"/>
      <c r="BA163" s="209"/>
      <c r="BB163" s="209"/>
      <c r="BC163" s="209"/>
      <c r="BD163" s="209"/>
      <c r="BE163" s="209"/>
      <c r="BF163" s="209"/>
      <c r="BG163" s="209"/>
      <c r="BH163" s="209"/>
    </row>
    <row r="164" spans="1:60" outlineLevel="1" x14ac:dyDescent="0.25">
      <c r="A164" s="230">
        <v>66</v>
      </c>
      <c r="B164" s="231" t="s">
        <v>497</v>
      </c>
      <c r="C164" s="243" t="s">
        <v>498</v>
      </c>
      <c r="D164" s="232" t="s">
        <v>277</v>
      </c>
      <c r="E164" s="233">
        <v>1</v>
      </c>
      <c r="F164" s="234"/>
      <c r="G164" s="235">
        <f>ROUND(E164*F164,2)</f>
        <v>0</v>
      </c>
      <c r="H164" s="234"/>
      <c r="I164" s="235">
        <f>ROUND(E164*H164,2)</f>
        <v>0</v>
      </c>
      <c r="J164" s="234"/>
      <c r="K164" s="235">
        <f>ROUND(E164*J164,2)</f>
        <v>0</v>
      </c>
      <c r="L164" s="235">
        <v>21</v>
      </c>
      <c r="M164" s="235">
        <f>G164*(1+L164/100)</f>
        <v>0</v>
      </c>
      <c r="N164" s="233">
        <v>0</v>
      </c>
      <c r="O164" s="233">
        <f>ROUND(E164*N164,2)</f>
        <v>0</v>
      </c>
      <c r="P164" s="233">
        <v>0</v>
      </c>
      <c r="Q164" s="233">
        <f>ROUND(E164*P164,2)</f>
        <v>0</v>
      </c>
      <c r="R164" s="235"/>
      <c r="S164" s="235" t="s">
        <v>200</v>
      </c>
      <c r="T164" s="236" t="s">
        <v>185</v>
      </c>
      <c r="U164" s="220">
        <v>0</v>
      </c>
      <c r="V164" s="220">
        <f>ROUND(E164*U164,2)</f>
        <v>0</v>
      </c>
      <c r="W164" s="220"/>
      <c r="X164" s="220" t="s">
        <v>217</v>
      </c>
      <c r="Y164" s="220" t="s">
        <v>187</v>
      </c>
      <c r="Z164" s="209"/>
      <c r="AA164" s="209"/>
      <c r="AB164" s="209"/>
      <c r="AC164" s="209"/>
      <c r="AD164" s="209"/>
      <c r="AE164" s="209"/>
      <c r="AF164" s="209"/>
      <c r="AG164" s="209" t="s">
        <v>357</v>
      </c>
      <c r="AH164" s="209"/>
      <c r="AI164" s="209"/>
      <c r="AJ164" s="209"/>
      <c r="AK164" s="209"/>
      <c r="AL164" s="209"/>
      <c r="AM164" s="209"/>
      <c r="AN164" s="209"/>
      <c r="AO164" s="209"/>
      <c r="AP164" s="209"/>
      <c r="AQ164" s="209"/>
      <c r="AR164" s="209"/>
      <c r="AS164" s="209"/>
      <c r="AT164" s="209"/>
      <c r="AU164" s="209"/>
      <c r="AV164" s="209"/>
      <c r="AW164" s="209"/>
      <c r="AX164" s="209"/>
      <c r="AY164" s="209"/>
      <c r="AZ164" s="209"/>
      <c r="BA164" s="209"/>
      <c r="BB164" s="209"/>
      <c r="BC164" s="209"/>
      <c r="BD164" s="209"/>
      <c r="BE164" s="209"/>
      <c r="BF164" s="209"/>
      <c r="BG164" s="209"/>
      <c r="BH164" s="209"/>
    </row>
    <row r="165" spans="1:60" outlineLevel="2" x14ac:dyDescent="0.25">
      <c r="A165" s="216"/>
      <c r="B165" s="217"/>
      <c r="C165" s="246"/>
      <c r="D165" s="241"/>
      <c r="E165" s="241"/>
      <c r="F165" s="241"/>
      <c r="G165" s="241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09"/>
      <c r="AA165" s="209"/>
      <c r="AB165" s="209"/>
      <c r="AC165" s="209"/>
      <c r="AD165" s="209"/>
      <c r="AE165" s="209"/>
      <c r="AF165" s="209"/>
      <c r="AG165" s="209" t="s">
        <v>191</v>
      </c>
      <c r="AH165" s="209"/>
      <c r="AI165" s="209"/>
      <c r="AJ165" s="209"/>
      <c r="AK165" s="209"/>
      <c r="AL165" s="209"/>
      <c r="AM165" s="209"/>
      <c r="AN165" s="209"/>
      <c r="AO165" s="209"/>
      <c r="AP165" s="209"/>
      <c r="AQ165" s="209"/>
      <c r="AR165" s="209"/>
      <c r="AS165" s="209"/>
      <c r="AT165" s="209"/>
      <c r="AU165" s="209"/>
      <c r="AV165" s="209"/>
      <c r="AW165" s="209"/>
      <c r="AX165" s="209"/>
      <c r="AY165" s="209"/>
      <c r="AZ165" s="209"/>
      <c r="BA165" s="209"/>
      <c r="BB165" s="209"/>
      <c r="BC165" s="209"/>
      <c r="BD165" s="209"/>
      <c r="BE165" s="209"/>
      <c r="BF165" s="209"/>
      <c r="BG165" s="209"/>
      <c r="BH165" s="209"/>
    </row>
    <row r="166" spans="1:60" outlineLevel="1" x14ac:dyDescent="0.25">
      <c r="A166" s="230">
        <v>67</v>
      </c>
      <c r="B166" s="231" t="s">
        <v>499</v>
      </c>
      <c r="C166" s="243" t="s">
        <v>500</v>
      </c>
      <c r="D166" s="232" t="s">
        <v>277</v>
      </c>
      <c r="E166" s="233">
        <v>16</v>
      </c>
      <c r="F166" s="234"/>
      <c r="G166" s="235">
        <f>ROUND(E166*F166,2)</f>
        <v>0</v>
      </c>
      <c r="H166" s="234"/>
      <c r="I166" s="235">
        <f>ROUND(E166*H166,2)</f>
        <v>0</v>
      </c>
      <c r="J166" s="234"/>
      <c r="K166" s="235">
        <f>ROUND(E166*J166,2)</f>
        <v>0</v>
      </c>
      <c r="L166" s="235">
        <v>21</v>
      </c>
      <c r="M166" s="235">
        <f>G166*(1+L166/100)</f>
        <v>0</v>
      </c>
      <c r="N166" s="233">
        <v>0</v>
      </c>
      <c r="O166" s="233">
        <f>ROUND(E166*N166,2)</f>
        <v>0</v>
      </c>
      <c r="P166" s="233">
        <v>0</v>
      </c>
      <c r="Q166" s="233">
        <f>ROUND(E166*P166,2)</f>
        <v>0</v>
      </c>
      <c r="R166" s="235"/>
      <c r="S166" s="235" t="s">
        <v>200</v>
      </c>
      <c r="T166" s="236" t="s">
        <v>185</v>
      </c>
      <c r="U166" s="220">
        <v>0</v>
      </c>
      <c r="V166" s="220">
        <f>ROUND(E166*U166,2)</f>
        <v>0</v>
      </c>
      <c r="W166" s="220"/>
      <c r="X166" s="220" t="s">
        <v>217</v>
      </c>
      <c r="Y166" s="220" t="s">
        <v>187</v>
      </c>
      <c r="Z166" s="209"/>
      <c r="AA166" s="209"/>
      <c r="AB166" s="209"/>
      <c r="AC166" s="209"/>
      <c r="AD166" s="209"/>
      <c r="AE166" s="209"/>
      <c r="AF166" s="209"/>
      <c r="AG166" s="209" t="s">
        <v>357</v>
      </c>
      <c r="AH166" s="209"/>
      <c r="AI166" s="209"/>
      <c r="AJ166" s="209"/>
      <c r="AK166" s="209"/>
      <c r="AL166" s="209"/>
      <c r="AM166" s="209"/>
      <c r="AN166" s="209"/>
      <c r="AO166" s="209"/>
      <c r="AP166" s="209"/>
      <c r="AQ166" s="209"/>
      <c r="AR166" s="209"/>
      <c r="AS166" s="209"/>
      <c r="AT166" s="209"/>
      <c r="AU166" s="209"/>
      <c r="AV166" s="209"/>
      <c r="AW166" s="209"/>
      <c r="AX166" s="209"/>
      <c r="AY166" s="209"/>
      <c r="AZ166" s="209"/>
      <c r="BA166" s="209"/>
      <c r="BB166" s="209"/>
      <c r="BC166" s="209"/>
      <c r="BD166" s="209"/>
      <c r="BE166" s="209"/>
      <c r="BF166" s="209"/>
      <c r="BG166" s="209"/>
      <c r="BH166" s="209"/>
    </row>
    <row r="167" spans="1:60" outlineLevel="2" x14ac:dyDescent="0.25">
      <c r="A167" s="216"/>
      <c r="B167" s="217"/>
      <c r="C167" s="246"/>
      <c r="D167" s="241"/>
      <c r="E167" s="241"/>
      <c r="F167" s="241"/>
      <c r="G167" s="241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09"/>
      <c r="AA167" s="209"/>
      <c r="AB167" s="209"/>
      <c r="AC167" s="209"/>
      <c r="AD167" s="209"/>
      <c r="AE167" s="209"/>
      <c r="AF167" s="209"/>
      <c r="AG167" s="209" t="s">
        <v>191</v>
      </c>
      <c r="AH167" s="209"/>
      <c r="AI167" s="209"/>
      <c r="AJ167" s="209"/>
      <c r="AK167" s="209"/>
      <c r="AL167" s="209"/>
      <c r="AM167" s="209"/>
      <c r="AN167" s="209"/>
      <c r="AO167" s="209"/>
      <c r="AP167" s="209"/>
      <c r="AQ167" s="209"/>
      <c r="AR167" s="209"/>
      <c r="AS167" s="209"/>
      <c r="AT167" s="209"/>
      <c r="AU167" s="209"/>
      <c r="AV167" s="209"/>
      <c r="AW167" s="209"/>
      <c r="AX167" s="209"/>
      <c r="AY167" s="209"/>
      <c r="AZ167" s="209"/>
      <c r="BA167" s="209"/>
      <c r="BB167" s="209"/>
      <c r="BC167" s="209"/>
      <c r="BD167" s="209"/>
      <c r="BE167" s="209"/>
      <c r="BF167" s="209"/>
      <c r="BG167" s="209"/>
      <c r="BH167" s="209"/>
    </row>
    <row r="168" spans="1:60" outlineLevel="1" x14ac:dyDescent="0.25">
      <c r="A168" s="230">
        <v>68</v>
      </c>
      <c r="B168" s="231" t="s">
        <v>501</v>
      </c>
      <c r="C168" s="243" t="s">
        <v>502</v>
      </c>
      <c r="D168" s="232" t="s">
        <v>277</v>
      </c>
      <c r="E168" s="233">
        <v>2</v>
      </c>
      <c r="F168" s="234"/>
      <c r="G168" s="235">
        <f>ROUND(E168*F168,2)</f>
        <v>0</v>
      </c>
      <c r="H168" s="234"/>
      <c r="I168" s="235">
        <f>ROUND(E168*H168,2)</f>
        <v>0</v>
      </c>
      <c r="J168" s="234"/>
      <c r="K168" s="235">
        <f>ROUND(E168*J168,2)</f>
        <v>0</v>
      </c>
      <c r="L168" s="235">
        <v>21</v>
      </c>
      <c r="M168" s="235">
        <f>G168*(1+L168/100)</f>
        <v>0</v>
      </c>
      <c r="N168" s="233">
        <v>0</v>
      </c>
      <c r="O168" s="233">
        <f>ROUND(E168*N168,2)</f>
        <v>0</v>
      </c>
      <c r="P168" s="233">
        <v>0</v>
      </c>
      <c r="Q168" s="233">
        <f>ROUND(E168*P168,2)</f>
        <v>0</v>
      </c>
      <c r="R168" s="235"/>
      <c r="S168" s="235" t="s">
        <v>200</v>
      </c>
      <c r="T168" s="236" t="s">
        <v>185</v>
      </c>
      <c r="U168" s="220">
        <v>0</v>
      </c>
      <c r="V168" s="220">
        <f>ROUND(E168*U168,2)</f>
        <v>0</v>
      </c>
      <c r="W168" s="220"/>
      <c r="X168" s="220" t="s">
        <v>217</v>
      </c>
      <c r="Y168" s="220" t="s">
        <v>187</v>
      </c>
      <c r="Z168" s="209"/>
      <c r="AA168" s="209"/>
      <c r="AB168" s="209"/>
      <c r="AC168" s="209"/>
      <c r="AD168" s="209"/>
      <c r="AE168" s="209"/>
      <c r="AF168" s="209"/>
      <c r="AG168" s="209" t="s">
        <v>357</v>
      </c>
      <c r="AH168" s="209"/>
      <c r="AI168" s="209"/>
      <c r="AJ168" s="209"/>
      <c r="AK168" s="209"/>
      <c r="AL168" s="209"/>
      <c r="AM168" s="209"/>
      <c r="AN168" s="209"/>
      <c r="AO168" s="209"/>
      <c r="AP168" s="209"/>
      <c r="AQ168" s="209"/>
      <c r="AR168" s="209"/>
      <c r="AS168" s="209"/>
      <c r="AT168" s="209"/>
      <c r="AU168" s="209"/>
      <c r="AV168" s="209"/>
      <c r="AW168" s="209"/>
      <c r="AX168" s="209"/>
      <c r="AY168" s="209"/>
      <c r="AZ168" s="209"/>
      <c r="BA168" s="209"/>
      <c r="BB168" s="209"/>
      <c r="BC168" s="209"/>
      <c r="BD168" s="209"/>
      <c r="BE168" s="209"/>
      <c r="BF168" s="209"/>
      <c r="BG168" s="209"/>
      <c r="BH168" s="209"/>
    </row>
    <row r="169" spans="1:60" outlineLevel="2" x14ac:dyDescent="0.25">
      <c r="A169" s="216"/>
      <c r="B169" s="217"/>
      <c r="C169" s="246"/>
      <c r="D169" s="241"/>
      <c r="E169" s="241"/>
      <c r="F169" s="241"/>
      <c r="G169" s="241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09"/>
      <c r="AA169" s="209"/>
      <c r="AB169" s="209"/>
      <c r="AC169" s="209"/>
      <c r="AD169" s="209"/>
      <c r="AE169" s="209"/>
      <c r="AF169" s="209"/>
      <c r="AG169" s="209" t="s">
        <v>191</v>
      </c>
      <c r="AH169" s="209"/>
      <c r="AI169" s="209"/>
      <c r="AJ169" s="209"/>
      <c r="AK169" s="209"/>
      <c r="AL169" s="209"/>
      <c r="AM169" s="209"/>
      <c r="AN169" s="209"/>
      <c r="AO169" s="209"/>
      <c r="AP169" s="209"/>
      <c r="AQ169" s="209"/>
      <c r="AR169" s="209"/>
      <c r="AS169" s="209"/>
      <c r="AT169" s="209"/>
      <c r="AU169" s="209"/>
      <c r="AV169" s="209"/>
      <c r="AW169" s="209"/>
      <c r="AX169" s="209"/>
      <c r="AY169" s="209"/>
      <c r="AZ169" s="209"/>
      <c r="BA169" s="209"/>
      <c r="BB169" s="209"/>
      <c r="BC169" s="209"/>
      <c r="BD169" s="209"/>
      <c r="BE169" s="209"/>
      <c r="BF169" s="209"/>
      <c r="BG169" s="209"/>
      <c r="BH169" s="209"/>
    </row>
    <row r="170" spans="1:60" outlineLevel="1" x14ac:dyDescent="0.25">
      <c r="A170" s="230">
        <v>69</v>
      </c>
      <c r="B170" s="231" t="s">
        <v>503</v>
      </c>
      <c r="C170" s="243" t="s">
        <v>504</v>
      </c>
      <c r="D170" s="232" t="s">
        <v>277</v>
      </c>
      <c r="E170" s="233">
        <v>8</v>
      </c>
      <c r="F170" s="234"/>
      <c r="G170" s="235">
        <f>ROUND(E170*F170,2)</f>
        <v>0</v>
      </c>
      <c r="H170" s="234"/>
      <c r="I170" s="235">
        <f>ROUND(E170*H170,2)</f>
        <v>0</v>
      </c>
      <c r="J170" s="234"/>
      <c r="K170" s="235">
        <f>ROUND(E170*J170,2)</f>
        <v>0</v>
      </c>
      <c r="L170" s="235">
        <v>21</v>
      </c>
      <c r="M170" s="235">
        <f>G170*(1+L170/100)</f>
        <v>0</v>
      </c>
      <c r="N170" s="233">
        <v>0</v>
      </c>
      <c r="O170" s="233">
        <f>ROUND(E170*N170,2)</f>
        <v>0</v>
      </c>
      <c r="P170" s="233">
        <v>0</v>
      </c>
      <c r="Q170" s="233">
        <f>ROUND(E170*P170,2)</f>
        <v>0</v>
      </c>
      <c r="R170" s="235"/>
      <c r="S170" s="235" t="s">
        <v>200</v>
      </c>
      <c r="T170" s="236" t="s">
        <v>185</v>
      </c>
      <c r="U170" s="220">
        <v>0</v>
      </c>
      <c r="V170" s="220">
        <f>ROUND(E170*U170,2)</f>
        <v>0</v>
      </c>
      <c r="W170" s="220"/>
      <c r="X170" s="220" t="s">
        <v>217</v>
      </c>
      <c r="Y170" s="220" t="s">
        <v>187</v>
      </c>
      <c r="Z170" s="209"/>
      <c r="AA170" s="209"/>
      <c r="AB170" s="209"/>
      <c r="AC170" s="209"/>
      <c r="AD170" s="209"/>
      <c r="AE170" s="209"/>
      <c r="AF170" s="209"/>
      <c r="AG170" s="209" t="s">
        <v>357</v>
      </c>
      <c r="AH170" s="209"/>
      <c r="AI170" s="209"/>
      <c r="AJ170" s="209"/>
      <c r="AK170" s="209"/>
      <c r="AL170" s="209"/>
      <c r="AM170" s="209"/>
      <c r="AN170" s="209"/>
      <c r="AO170" s="209"/>
      <c r="AP170" s="209"/>
      <c r="AQ170" s="209"/>
      <c r="AR170" s="209"/>
      <c r="AS170" s="209"/>
      <c r="AT170" s="209"/>
      <c r="AU170" s="209"/>
      <c r="AV170" s="209"/>
      <c r="AW170" s="209"/>
      <c r="AX170" s="209"/>
      <c r="AY170" s="209"/>
      <c r="AZ170" s="209"/>
      <c r="BA170" s="209"/>
      <c r="BB170" s="209"/>
      <c r="BC170" s="209"/>
      <c r="BD170" s="209"/>
      <c r="BE170" s="209"/>
      <c r="BF170" s="209"/>
      <c r="BG170" s="209"/>
      <c r="BH170" s="209"/>
    </row>
    <row r="171" spans="1:60" outlineLevel="2" x14ac:dyDescent="0.25">
      <c r="A171" s="216"/>
      <c r="B171" s="217"/>
      <c r="C171" s="246"/>
      <c r="D171" s="241"/>
      <c r="E171" s="241"/>
      <c r="F171" s="241"/>
      <c r="G171" s="241"/>
      <c r="H171" s="220"/>
      <c r="I171" s="220"/>
      <c r="J171" s="220"/>
      <c r="K171" s="220"/>
      <c r="L171" s="220"/>
      <c r="M171" s="220"/>
      <c r="N171" s="219"/>
      <c r="O171" s="219"/>
      <c r="P171" s="219"/>
      <c r="Q171" s="219"/>
      <c r="R171" s="220"/>
      <c r="S171" s="220"/>
      <c r="T171" s="220"/>
      <c r="U171" s="220"/>
      <c r="V171" s="220"/>
      <c r="W171" s="220"/>
      <c r="X171" s="220"/>
      <c r="Y171" s="220"/>
      <c r="Z171" s="209"/>
      <c r="AA171" s="209"/>
      <c r="AB171" s="209"/>
      <c r="AC171" s="209"/>
      <c r="AD171" s="209"/>
      <c r="AE171" s="209"/>
      <c r="AF171" s="209"/>
      <c r="AG171" s="209" t="s">
        <v>191</v>
      </c>
      <c r="AH171" s="209"/>
      <c r="AI171" s="209"/>
      <c r="AJ171" s="209"/>
      <c r="AK171" s="209"/>
      <c r="AL171" s="209"/>
      <c r="AM171" s="209"/>
      <c r="AN171" s="209"/>
      <c r="AO171" s="209"/>
      <c r="AP171" s="209"/>
      <c r="AQ171" s="209"/>
      <c r="AR171" s="209"/>
      <c r="AS171" s="209"/>
      <c r="AT171" s="209"/>
      <c r="AU171" s="209"/>
      <c r="AV171" s="209"/>
      <c r="AW171" s="209"/>
      <c r="AX171" s="209"/>
      <c r="AY171" s="209"/>
      <c r="AZ171" s="209"/>
      <c r="BA171" s="209"/>
      <c r="BB171" s="209"/>
      <c r="BC171" s="209"/>
      <c r="BD171" s="209"/>
      <c r="BE171" s="209"/>
      <c r="BF171" s="209"/>
      <c r="BG171" s="209"/>
      <c r="BH171" s="209"/>
    </row>
    <row r="172" spans="1:60" outlineLevel="1" x14ac:dyDescent="0.25">
      <c r="A172" s="230">
        <v>70</v>
      </c>
      <c r="B172" s="231" t="s">
        <v>505</v>
      </c>
      <c r="C172" s="243" t="s">
        <v>506</v>
      </c>
      <c r="D172" s="232" t="s">
        <v>277</v>
      </c>
      <c r="E172" s="233">
        <v>1</v>
      </c>
      <c r="F172" s="234"/>
      <c r="G172" s="235">
        <f>ROUND(E172*F172,2)</f>
        <v>0</v>
      </c>
      <c r="H172" s="234"/>
      <c r="I172" s="235">
        <f>ROUND(E172*H172,2)</f>
        <v>0</v>
      </c>
      <c r="J172" s="234"/>
      <c r="K172" s="235">
        <f>ROUND(E172*J172,2)</f>
        <v>0</v>
      </c>
      <c r="L172" s="235">
        <v>21</v>
      </c>
      <c r="M172" s="235">
        <f>G172*(1+L172/100)</f>
        <v>0</v>
      </c>
      <c r="N172" s="233">
        <v>0</v>
      </c>
      <c r="O172" s="233">
        <f>ROUND(E172*N172,2)</f>
        <v>0</v>
      </c>
      <c r="P172" s="233">
        <v>0</v>
      </c>
      <c r="Q172" s="233">
        <f>ROUND(E172*P172,2)</f>
        <v>0</v>
      </c>
      <c r="R172" s="235"/>
      <c r="S172" s="235" t="s">
        <v>200</v>
      </c>
      <c r="T172" s="236" t="s">
        <v>185</v>
      </c>
      <c r="U172" s="220">
        <v>0</v>
      </c>
      <c r="V172" s="220">
        <f>ROUND(E172*U172,2)</f>
        <v>0</v>
      </c>
      <c r="W172" s="220"/>
      <c r="X172" s="220" t="s">
        <v>217</v>
      </c>
      <c r="Y172" s="220" t="s">
        <v>187</v>
      </c>
      <c r="Z172" s="209"/>
      <c r="AA172" s="209"/>
      <c r="AB172" s="209"/>
      <c r="AC172" s="209"/>
      <c r="AD172" s="209"/>
      <c r="AE172" s="209"/>
      <c r="AF172" s="209"/>
      <c r="AG172" s="209" t="s">
        <v>357</v>
      </c>
      <c r="AH172" s="209"/>
      <c r="AI172" s="209"/>
      <c r="AJ172" s="209"/>
      <c r="AK172" s="209"/>
      <c r="AL172" s="209"/>
      <c r="AM172" s="209"/>
      <c r="AN172" s="209"/>
      <c r="AO172" s="209"/>
      <c r="AP172" s="209"/>
      <c r="AQ172" s="209"/>
      <c r="AR172" s="209"/>
      <c r="AS172" s="209"/>
      <c r="AT172" s="209"/>
      <c r="AU172" s="209"/>
      <c r="AV172" s="209"/>
      <c r="AW172" s="209"/>
      <c r="AX172" s="209"/>
      <c r="AY172" s="209"/>
      <c r="AZ172" s="209"/>
      <c r="BA172" s="209"/>
      <c r="BB172" s="209"/>
      <c r="BC172" s="209"/>
      <c r="BD172" s="209"/>
      <c r="BE172" s="209"/>
      <c r="BF172" s="209"/>
      <c r="BG172" s="209"/>
      <c r="BH172" s="209"/>
    </row>
    <row r="173" spans="1:60" outlineLevel="2" x14ac:dyDescent="0.25">
      <c r="A173" s="216"/>
      <c r="B173" s="217"/>
      <c r="C173" s="246"/>
      <c r="D173" s="241"/>
      <c r="E173" s="241"/>
      <c r="F173" s="241"/>
      <c r="G173" s="241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09"/>
      <c r="AA173" s="209"/>
      <c r="AB173" s="209"/>
      <c r="AC173" s="209"/>
      <c r="AD173" s="209"/>
      <c r="AE173" s="209"/>
      <c r="AF173" s="209"/>
      <c r="AG173" s="209" t="s">
        <v>191</v>
      </c>
      <c r="AH173" s="209"/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209"/>
      <c r="AT173" s="209"/>
      <c r="AU173" s="209"/>
      <c r="AV173" s="209"/>
      <c r="AW173" s="209"/>
      <c r="AX173" s="209"/>
      <c r="AY173" s="209"/>
      <c r="AZ173" s="209"/>
      <c r="BA173" s="209"/>
      <c r="BB173" s="209"/>
      <c r="BC173" s="209"/>
      <c r="BD173" s="209"/>
      <c r="BE173" s="209"/>
      <c r="BF173" s="209"/>
      <c r="BG173" s="209"/>
      <c r="BH173" s="209"/>
    </row>
    <row r="174" spans="1:60" outlineLevel="1" x14ac:dyDescent="0.25">
      <c r="A174" s="230">
        <v>71</v>
      </c>
      <c r="B174" s="231" t="s">
        <v>507</v>
      </c>
      <c r="C174" s="243" t="s">
        <v>508</v>
      </c>
      <c r="D174" s="232" t="s">
        <v>277</v>
      </c>
      <c r="E174" s="233">
        <v>3</v>
      </c>
      <c r="F174" s="234"/>
      <c r="G174" s="235">
        <f>ROUND(E174*F174,2)</f>
        <v>0</v>
      </c>
      <c r="H174" s="234"/>
      <c r="I174" s="235">
        <f>ROUND(E174*H174,2)</f>
        <v>0</v>
      </c>
      <c r="J174" s="234"/>
      <c r="K174" s="235">
        <f>ROUND(E174*J174,2)</f>
        <v>0</v>
      </c>
      <c r="L174" s="235">
        <v>21</v>
      </c>
      <c r="M174" s="235">
        <f>G174*(1+L174/100)</f>
        <v>0</v>
      </c>
      <c r="N174" s="233">
        <v>0</v>
      </c>
      <c r="O174" s="233">
        <f>ROUND(E174*N174,2)</f>
        <v>0</v>
      </c>
      <c r="P174" s="233">
        <v>0</v>
      </c>
      <c r="Q174" s="233">
        <f>ROUND(E174*P174,2)</f>
        <v>0</v>
      </c>
      <c r="R174" s="235"/>
      <c r="S174" s="235" t="s">
        <v>200</v>
      </c>
      <c r="T174" s="236" t="s">
        <v>185</v>
      </c>
      <c r="U174" s="220">
        <v>0</v>
      </c>
      <c r="V174" s="220">
        <f>ROUND(E174*U174,2)</f>
        <v>0</v>
      </c>
      <c r="W174" s="220"/>
      <c r="X174" s="220" t="s">
        <v>217</v>
      </c>
      <c r="Y174" s="220" t="s">
        <v>187</v>
      </c>
      <c r="Z174" s="209"/>
      <c r="AA174" s="209"/>
      <c r="AB174" s="209"/>
      <c r="AC174" s="209"/>
      <c r="AD174" s="209"/>
      <c r="AE174" s="209"/>
      <c r="AF174" s="209"/>
      <c r="AG174" s="209" t="s">
        <v>357</v>
      </c>
      <c r="AH174" s="209"/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</row>
    <row r="175" spans="1:60" outlineLevel="2" x14ac:dyDescent="0.25">
      <c r="A175" s="216"/>
      <c r="B175" s="217"/>
      <c r="C175" s="246"/>
      <c r="D175" s="241"/>
      <c r="E175" s="241"/>
      <c r="F175" s="241"/>
      <c r="G175" s="241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09"/>
      <c r="AA175" s="209"/>
      <c r="AB175" s="209"/>
      <c r="AC175" s="209"/>
      <c r="AD175" s="209"/>
      <c r="AE175" s="209"/>
      <c r="AF175" s="209"/>
      <c r="AG175" s="209" t="s">
        <v>191</v>
      </c>
      <c r="AH175" s="209"/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209"/>
      <c r="AT175" s="209"/>
      <c r="AU175" s="209"/>
      <c r="AV175" s="209"/>
      <c r="AW175" s="209"/>
      <c r="AX175" s="209"/>
      <c r="AY175" s="209"/>
      <c r="AZ175" s="209"/>
      <c r="BA175" s="209"/>
      <c r="BB175" s="209"/>
      <c r="BC175" s="209"/>
      <c r="BD175" s="209"/>
      <c r="BE175" s="209"/>
      <c r="BF175" s="209"/>
      <c r="BG175" s="209"/>
      <c r="BH175" s="209"/>
    </row>
    <row r="176" spans="1:60" outlineLevel="1" x14ac:dyDescent="0.25">
      <c r="A176" s="230">
        <v>72</v>
      </c>
      <c r="B176" s="231" t="s">
        <v>509</v>
      </c>
      <c r="C176" s="243" t="s">
        <v>510</v>
      </c>
      <c r="D176" s="232" t="s">
        <v>277</v>
      </c>
      <c r="E176" s="233">
        <v>1</v>
      </c>
      <c r="F176" s="234"/>
      <c r="G176" s="235">
        <f>ROUND(E176*F176,2)</f>
        <v>0</v>
      </c>
      <c r="H176" s="234"/>
      <c r="I176" s="235">
        <f>ROUND(E176*H176,2)</f>
        <v>0</v>
      </c>
      <c r="J176" s="234"/>
      <c r="K176" s="235">
        <f>ROUND(E176*J176,2)</f>
        <v>0</v>
      </c>
      <c r="L176" s="235">
        <v>21</v>
      </c>
      <c r="M176" s="235">
        <f>G176*(1+L176/100)</f>
        <v>0</v>
      </c>
      <c r="N176" s="233">
        <v>0</v>
      </c>
      <c r="O176" s="233">
        <f>ROUND(E176*N176,2)</f>
        <v>0</v>
      </c>
      <c r="P176" s="233">
        <v>0</v>
      </c>
      <c r="Q176" s="233">
        <f>ROUND(E176*P176,2)</f>
        <v>0</v>
      </c>
      <c r="R176" s="235"/>
      <c r="S176" s="235" t="s">
        <v>200</v>
      </c>
      <c r="T176" s="236" t="s">
        <v>185</v>
      </c>
      <c r="U176" s="220">
        <v>0</v>
      </c>
      <c r="V176" s="220">
        <f>ROUND(E176*U176,2)</f>
        <v>0</v>
      </c>
      <c r="W176" s="220"/>
      <c r="X176" s="220" t="s">
        <v>217</v>
      </c>
      <c r="Y176" s="220" t="s">
        <v>187</v>
      </c>
      <c r="Z176" s="209"/>
      <c r="AA176" s="209"/>
      <c r="AB176" s="209"/>
      <c r="AC176" s="209"/>
      <c r="AD176" s="209"/>
      <c r="AE176" s="209"/>
      <c r="AF176" s="209"/>
      <c r="AG176" s="209" t="s">
        <v>357</v>
      </c>
      <c r="AH176" s="209"/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</row>
    <row r="177" spans="1:60" outlineLevel="2" x14ac:dyDescent="0.25">
      <c r="A177" s="216"/>
      <c r="B177" s="217"/>
      <c r="C177" s="244" t="s">
        <v>511</v>
      </c>
      <c r="D177" s="238"/>
      <c r="E177" s="238"/>
      <c r="F177" s="238"/>
      <c r="G177" s="238"/>
      <c r="H177" s="220"/>
      <c r="I177" s="220"/>
      <c r="J177" s="220"/>
      <c r="K177" s="220"/>
      <c r="L177" s="220"/>
      <c r="M177" s="220"/>
      <c r="N177" s="219"/>
      <c r="O177" s="219"/>
      <c r="P177" s="219"/>
      <c r="Q177" s="219"/>
      <c r="R177" s="220"/>
      <c r="S177" s="220"/>
      <c r="T177" s="220"/>
      <c r="U177" s="220"/>
      <c r="V177" s="220"/>
      <c r="W177" s="220"/>
      <c r="X177" s="220"/>
      <c r="Y177" s="220"/>
      <c r="Z177" s="209"/>
      <c r="AA177" s="209"/>
      <c r="AB177" s="209"/>
      <c r="AC177" s="209"/>
      <c r="AD177" s="209"/>
      <c r="AE177" s="209"/>
      <c r="AF177" s="209"/>
      <c r="AG177" s="209" t="s">
        <v>190</v>
      </c>
      <c r="AH177" s="209"/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209"/>
      <c r="AT177" s="209"/>
      <c r="AU177" s="209"/>
      <c r="AV177" s="209"/>
      <c r="AW177" s="209"/>
      <c r="AX177" s="209"/>
      <c r="AY177" s="209"/>
      <c r="AZ177" s="209"/>
      <c r="BA177" s="209"/>
      <c r="BB177" s="209"/>
      <c r="BC177" s="209"/>
      <c r="BD177" s="209"/>
      <c r="BE177" s="209"/>
      <c r="BF177" s="209"/>
      <c r="BG177" s="209"/>
      <c r="BH177" s="209"/>
    </row>
    <row r="178" spans="1:60" outlineLevel="2" x14ac:dyDescent="0.25">
      <c r="A178" s="216"/>
      <c r="B178" s="217"/>
      <c r="C178" s="245"/>
      <c r="D178" s="240"/>
      <c r="E178" s="240"/>
      <c r="F178" s="240"/>
      <c r="G178" s="240"/>
      <c r="H178" s="220"/>
      <c r="I178" s="220"/>
      <c r="J178" s="220"/>
      <c r="K178" s="220"/>
      <c r="L178" s="220"/>
      <c r="M178" s="220"/>
      <c r="N178" s="219"/>
      <c r="O178" s="219"/>
      <c r="P178" s="219"/>
      <c r="Q178" s="219"/>
      <c r="R178" s="220"/>
      <c r="S178" s="220"/>
      <c r="T178" s="220"/>
      <c r="U178" s="220"/>
      <c r="V178" s="220"/>
      <c r="W178" s="220"/>
      <c r="X178" s="220"/>
      <c r="Y178" s="220"/>
      <c r="Z178" s="209"/>
      <c r="AA178" s="209"/>
      <c r="AB178" s="209"/>
      <c r="AC178" s="209"/>
      <c r="AD178" s="209"/>
      <c r="AE178" s="209"/>
      <c r="AF178" s="209"/>
      <c r="AG178" s="209" t="s">
        <v>191</v>
      </c>
      <c r="AH178" s="209"/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209"/>
      <c r="AT178" s="209"/>
      <c r="AU178" s="209"/>
      <c r="AV178" s="209"/>
      <c r="AW178" s="209"/>
      <c r="AX178" s="209"/>
      <c r="AY178" s="209"/>
      <c r="AZ178" s="209"/>
      <c r="BA178" s="209"/>
      <c r="BB178" s="209"/>
      <c r="BC178" s="209"/>
      <c r="BD178" s="209"/>
      <c r="BE178" s="209"/>
      <c r="BF178" s="209"/>
      <c r="BG178" s="209"/>
      <c r="BH178" s="209"/>
    </row>
    <row r="179" spans="1:60" outlineLevel="1" x14ac:dyDescent="0.25">
      <c r="A179" s="230">
        <v>73</v>
      </c>
      <c r="B179" s="231" t="s">
        <v>512</v>
      </c>
      <c r="C179" s="243" t="s">
        <v>513</v>
      </c>
      <c r="D179" s="232" t="s">
        <v>277</v>
      </c>
      <c r="E179" s="233">
        <v>1</v>
      </c>
      <c r="F179" s="234"/>
      <c r="G179" s="235">
        <f>ROUND(E179*F179,2)</f>
        <v>0</v>
      </c>
      <c r="H179" s="234"/>
      <c r="I179" s="235">
        <f>ROUND(E179*H179,2)</f>
        <v>0</v>
      </c>
      <c r="J179" s="234"/>
      <c r="K179" s="235">
        <f>ROUND(E179*J179,2)</f>
        <v>0</v>
      </c>
      <c r="L179" s="235">
        <v>21</v>
      </c>
      <c r="M179" s="235">
        <f>G179*(1+L179/100)</f>
        <v>0</v>
      </c>
      <c r="N179" s="233">
        <v>0</v>
      </c>
      <c r="O179" s="233">
        <f>ROUND(E179*N179,2)</f>
        <v>0</v>
      </c>
      <c r="P179" s="233">
        <v>0</v>
      </c>
      <c r="Q179" s="233">
        <f>ROUND(E179*P179,2)</f>
        <v>0</v>
      </c>
      <c r="R179" s="235"/>
      <c r="S179" s="235" t="s">
        <v>200</v>
      </c>
      <c r="T179" s="236" t="s">
        <v>185</v>
      </c>
      <c r="U179" s="220">
        <v>0</v>
      </c>
      <c r="V179" s="220">
        <f>ROUND(E179*U179,2)</f>
        <v>0</v>
      </c>
      <c r="W179" s="220"/>
      <c r="X179" s="220" t="s">
        <v>217</v>
      </c>
      <c r="Y179" s="220" t="s">
        <v>187</v>
      </c>
      <c r="Z179" s="209"/>
      <c r="AA179" s="209"/>
      <c r="AB179" s="209"/>
      <c r="AC179" s="209"/>
      <c r="AD179" s="209"/>
      <c r="AE179" s="209"/>
      <c r="AF179" s="209"/>
      <c r="AG179" s="209" t="s">
        <v>357</v>
      </c>
      <c r="AH179" s="209"/>
      <c r="AI179" s="209"/>
      <c r="AJ179" s="209"/>
      <c r="AK179" s="209"/>
      <c r="AL179" s="209"/>
      <c r="AM179" s="209"/>
      <c r="AN179" s="209"/>
      <c r="AO179" s="209"/>
      <c r="AP179" s="209"/>
      <c r="AQ179" s="209"/>
      <c r="AR179" s="209"/>
      <c r="AS179" s="209"/>
      <c r="AT179" s="209"/>
      <c r="AU179" s="209"/>
      <c r="AV179" s="209"/>
      <c r="AW179" s="209"/>
      <c r="AX179" s="209"/>
      <c r="AY179" s="209"/>
      <c r="AZ179" s="209"/>
      <c r="BA179" s="209"/>
      <c r="BB179" s="209"/>
      <c r="BC179" s="209"/>
      <c r="BD179" s="209"/>
      <c r="BE179" s="209"/>
      <c r="BF179" s="209"/>
      <c r="BG179" s="209"/>
      <c r="BH179" s="209"/>
    </row>
    <row r="180" spans="1:60" outlineLevel="2" x14ac:dyDescent="0.25">
      <c r="A180" s="216"/>
      <c r="B180" s="217"/>
      <c r="C180" s="246"/>
      <c r="D180" s="241"/>
      <c r="E180" s="241"/>
      <c r="F180" s="241"/>
      <c r="G180" s="241"/>
      <c r="H180" s="220"/>
      <c r="I180" s="220"/>
      <c r="J180" s="220"/>
      <c r="K180" s="220"/>
      <c r="L180" s="220"/>
      <c r="M180" s="220"/>
      <c r="N180" s="219"/>
      <c r="O180" s="219"/>
      <c r="P180" s="219"/>
      <c r="Q180" s="219"/>
      <c r="R180" s="220"/>
      <c r="S180" s="220"/>
      <c r="T180" s="220"/>
      <c r="U180" s="220"/>
      <c r="V180" s="220"/>
      <c r="W180" s="220"/>
      <c r="X180" s="220"/>
      <c r="Y180" s="220"/>
      <c r="Z180" s="209"/>
      <c r="AA180" s="209"/>
      <c r="AB180" s="209"/>
      <c r="AC180" s="209"/>
      <c r="AD180" s="209"/>
      <c r="AE180" s="209"/>
      <c r="AF180" s="209"/>
      <c r="AG180" s="209" t="s">
        <v>191</v>
      </c>
      <c r="AH180" s="209"/>
      <c r="AI180" s="209"/>
      <c r="AJ180" s="209"/>
      <c r="AK180" s="209"/>
      <c r="AL180" s="209"/>
      <c r="AM180" s="209"/>
      <c r="AN180" s="209"/>
      <c r="AO180" s="209"/>
      <c r="AP180" s="209"/>
      <c r="AQ180" s="209"/>
      <c r="AR180" s="209"/>
      <c r="AS180" s="209"/>
      <c r="AT180" s="209"/>
      <c r="AU180" s="209"/>
      <c r="AV180" s="209"/>
      <c r="AW180" s="209"/>
      <c r="AX180" s="209"/>
      <c r="AY180" s="209"/>
      <c r="AZ180" s="209"/>
      <c r="BA180" s="209"/>
      <c r="BB180" s="209"/>
      <c r="BC180" s="209"/>
      <c r="BD180" s="209"/>
      <c r="BE180" s="209"/>
      <c r="BF180" s="209"/>
      <c r="BG180" s="209"/>
      <c r="BH180" s="209"/>
    </row>
    <row r="181" spans="1:60" outlineLevel="1" x14ac:dyDescent="0.25">
      <c r="A181" s="230">
        <v>74</v>
      </c>
      <c r="B181" s="231" t="s">
        <v>514</v>
      </c>
      <c r="C181" s="243" t="s">
        <v>515</v>
      </c>
      <c r="D181" s="232" t="s">
        <v>277</v>
      </c>
      <c r="E181" s="233">
        <v>16</v>
      </c>
      <c r="F181" s="234"/>
      <c r="G181" s="235">
        <f>ROUND(E181*F181,2)</f>
        <v>0</v>
      </c>
      <c r="H181" s="234"/>
      <c r="I181" s="235">
        <f>ROUND(E181*H181,2)</f>
        <v>0</v>
      </c>
      <c r="J181" s="234"/>
      <c r="K181" s="235">
        <f>ROUND(E181*J181,2)</f>
        <v>0</v>
      </c>
      <c r="L181" s="235">
        <v>21</v>
      </c>
      <c r="M181" s="235">
        <f>G181*(1+L181/100)</f>
        <v>0</v>
      </c>
      <c r="N181" s="233">
        <v>0</v>
      </c>
      <c r="O181" s="233">
        <f>ROUND(E181*N181,2)</f>
        <v>0</v>
      </c>
      <c r="P181" s="233">
        <v>0</v>
      </c>
      <c r="Q181" s="233">
        <f>ROUND(E181*P181,2)</f>
        <v>0</v>
      </c>
      <c r="R181" s="235"/>
      <c r="S181" s="235" t="s">
        <v>200</v>
      </c>
      <c r="T181" s="236" t="s">
        <v>185</v>
      </c>
      <c r="U181" s="220">
        <v>0</v>
      </c>
      <c r="V181" s="220">
        <f>ROUND(E181*U181,2)</f>
        <v>0</v>
      </c>
      <c r="W181" s="220"/>
      <c r="X181" s="220" t="s">
        <v>307</v>
      </c>
      <c r="Y181" s="220" t="s">
        <v>187</v>
      </c>
      <c r="Z181" s="209"/>
      <c r="AA181" s="209"/>
      <c r="AB181" s="209"/>
      <c r="AC181" s="209"/>
      <c r="AD181" s="209"/>
      <c r="AE181" s="209"/>
      <c r="AF181" s="209"/>
      <c r="AG181" s="209" t="s">
        <v>378</v>
      </c>
      <c r="AH181" s="209"/>
      <c r="AI181" s="209"/>
      <c r="AJ181" s="209"/>
      <c r="AK181" s="209"/>
      <c r="AL181" s="209"/>
      <c r="AM181" s="209"/>
      <c r="AN181" s="209"/>
      <c r="AO181" s="209"/>
      <c r="AP181" s="209"/>
      <c r="AQ181" s="209"/>
      <c r="AR181" s="209"/>
      <c r="AS181" s="209"/>
      <c r="AT181" s="209"/>
      <c r="AU181" s="209"/>
      <c r="AV181" s="209"/>
      <c r="AW181" s="209"/>
      <c r="AX181" s="209"/>
      <c r="AY181" s="209"/>
      <c r="AZ181" s="209"/>
      <c r="BA181" s="209"/>
      <c r="BB181" s="209"/>
      <c r="BC181" s="209"/>
      <c r="BD181" s="209"/>
      <c r="BE181" s="209"/>
      <c r="BF181" s="209"/>
      <c r="BG181" s="209"/>
      <c r="BH181" s="209"/>
    </row>
    <row r="182" spans="1:60" outlineLevel="2" x14ac:dyDescent="0.25">
      <c r="A182" s="216"/>
      <c r="B182" s="217"/>
      <c r="C182" s="246"/>
      <c r="D182" s="241"/>
      <c r="E182" s="241"/>
      <c r="F182" s="241"/>
      <c r="G182" s="241"/>
      <c r="H182" s="220"/>
      <c r="I182" s="220"/>
      <c r="J182" s="220"/>
      <c r="K182" s="220"/>
      <c r="L182" s="220"/>
      <c r="M182" s="220"/>
      <c r="N182" s="219"/>
      <c r="O182" s="219"/>
      <c r="P182" s="219"/>
      <c r="Q182" s="219"/>
      <c r="R182" s="220"/>
      <c r="S182" s="220"/>
      <c r="T182" s="220"/>
      <c r="U182" s="220"/>
      <c r="V182" s="220"/>
      <c r="W182" s="220"/>
      <c r="X182" s="220"/>
      <c r="Y182" s="220"/>
      <c r="Z182" s="209"/>
      <c r="AA182" s="209"/>
      <c r="AB182" s="209"/>
      <c r="AC182" s="209"/>
      <c r="AD182" s="209"/>
      <c r="AE182" s="209"/>
      <c r="AF182" s="209"/>
      <c r="AG182" s="209" t="s">
        <v>191</v>
      </c>
      <c r="AH182" s="209"/>
      <c r="AI182" s="209"/>
      <c r="AJ182" s="209"/>
      <c r="AK182" s="209"/>
      <c r="AL182" s="209"/>
      <c r="AM182" s="209"/>
      <c r="AN182" s="209"/>
      <c r="AO182" s="209"/>
      <c r="AP182" s="209"/>
      <c r="AQ182" s="209"/>
      <c r="AR182" s="209"/>
      <c r="AS182" s="209"/>
      <c r="AT182" s="209"/>
      <c r="AU182" s="209"/>
      <c r="AV182" s="209"/>
      <c r="AW182" s="209"/>
      <c r="AX182" s="209"/>
      <c r="AY182" s="209"/>
      <c r="AZ182" s="209"/>
      <c r="BA182" s="209"/>
      <c r="BB182" s="209"/>
      <c r="BC182" s="209"/>
      <c r="BD182" s="209"/>
      <c r="BE182" s="209"/>
      <c r="BF182" s="209"/>
      <c r="BG182" s="209"/>
      <c r="BH182" s="209"/>
    </row>
    <row r="183" spans="1:60" outlineLevel="1" x14ac:dyDescent="0.25">
      <c r="A183" s="230">
        <v>75</v>
      </c>
      <c r="B183" s="231" t="s">
        <v>516</v>
      </c>
      <c r="C183" s="243" t="s">
        <v>517</v>
      </c>
      <c r="D183" s="232" t="s">
        <v>277</v>
      </c>
      <c r="E183" s="233">
        <v>2</v>
      </c>
      <c r="F183" s="234"/>
      <c r="G183" s="235">
        <f>ROUND(E183*F183,2)</f>
        <v>0</v>
      </c>
      <c r="H183" s="234"/>
      <c r="I183" s="235">
        <f>ROUND(E183*H183,2)</f>
        <v>0</v>
      </c>
      <c r="J183" s="234"/>
      <c r="K183" s="235">
        <f>ROUND(E183*J183,2)</f>
        <v>0</v>
      </c>
      <c r="L183" s="235">
        <v>21</v>
      </c>
      <c r="M183" s="235">
        <f>G183*(1+L183/100)</f>
        <v>0</v>
      </c>
      <c r="N183" s="233">
        <v>0</v>
      </c>
      <c r="O183" s="233">
        <f>ROUND(E183*N183,2)</f>
        <v>0</v>
      </c>
      <c r="P183" s="233">
        <v>0</v>
      </c>
      <c r="Q183" s="233">
        <f>ROUND(E183*P183,2)</f>
        <v>0</v>
      </c>
      <c r="R183" s="235"/>
      <c r="S183" s="235" t="s">
        <v>200</v>
      </c>
      <c r="T183" s="236" t="s">
        <v>185</v>
      </c>
      <c r="U183" s="220">
        <v>0</v>
      </c>
      <c r="V183" s="220">
        <f>ROUND(E183*U183,2)</f>
        <v>0</v>
      </c>
      <c r="W183" s="220"/>
      <c r="X183" s="220" t="s">
        <v>307</v>
      </c>
      <c r="Y183" s="220" t="s">
        <v>187</v>
      </c>
      <c r="Z183" s="209"/>
      <c r="AA183" s="209"/>
      <c r="AB183" s="209"/>
      <c r="AC183" s="209"/>
      <c r="AD183" s="209"/>
      <c r="AE183" s="209"/>
      <c r="AF183" s="209"/>
      <c r="AG183" s="209" t="s">
        <v>378</v>
      </c>
      <c r="AH183" s="209"/>
      <c r="AI183" s="209"/>
      <c r="AJ183" s="209"/>
      <c r="AK183" s="209"/>
      <c r="AL183" s="209"/>
      <c r="AM183" s="209"/>
      <c r="AN183" s="209"/>
      <c r="AO183" s="209"/>
      <c r="AP183" s="209"/>
      <c r="AQ183" s="209"/>
      <c r="AR183" s="209"/>
      <c r="AS183" s="209"/>
      <c r="AT183" s="209"/>
      <c r="AU183" s="209"/>
      <c r="AV183" s="209"/>
      <c r="AW183" s="209"/>
      <c r="AX183" s="209"/>
      <c r="AY183" s="209"/>
      <c r="AZ183" s="209"/>
      <c r="BA183" s="209"/>
      <c r="BB183" s="209"/>
      <c r="BC183" s="209"/>
      <c r="BD183" s="209"/>
      <c r="BE183" s="209"/>
      <c r="BF183" s="209"/>
      <c r="BG183" s="209"/>
      <c r="BH183" s="209"/>
    </row>
    <row r="184" spans="1:60" outlineLevel="2" x14ac:dyDescent="0.25">
      <c r="A184" s="216"/>
      <c r="B184" s="217"/>
      <c r="C184" s="246"/>
      <c r="D184" s="241"/>
      <c r="E184" s="241"/>
      <c r="F184" s="241"/>
      <c r="G184" s="241"/>
      <c r="H184" s="220"/>
      <c r="I184" s="220"/>
      <c r="J184" s="220"/>
      <c r="K184" s="220"/>
      <c r="L184" s="220"/>
      <c r="M184" s="220"/>
      <c r="N184" s="219"/>
      <c r="O184" s="219"/>
      <c r="P184" s="219"/>
      <c r="Q184" s="219"/>
      <c r="R184" s="220"/>
      <c r="S184" s="220"/>
      <c r="T184" s="220"/>
      <c r="U184" s="220"/>
      <c r="V184" s="220"/>
      <c r="W184" s="220"/>
      <c r="X184" s="220"/>
      <c r="Y184" s="220"/>
      <c r="Z184" s="209"/>
      <c r="AA184" s="209"/>
      <c r="AB184" s="209"/>
      <c r="AC184" s="209"/>
      <c r="AD184" s="209"/>
      <c r="AE184" s="209"/>
      <c r="AF184" s="209"/>
      <c r="AG184" s="209" t="s">
        <v>191</v>
      </c>
      <c r="AH184" s="209"/>
      <c r="AI184" s="209"/>
      <c r="AJ184" s="209"/>
      <c r="AK184" s="209"/>
      <c r="AL184" s="209"/>
      <c r="AM184" s="209"/>
      <c r="AN184" s="209"/>
      <c r="AO184" s="209"/>
      <c r="AP184" s="209"/>
      <c r="AQ184" s="209"/>
      <c r="AR184" s="209"/>
      <c r="AS184" s="209"/>
      <c r="AT184" s="209"/>
      <c r="AU184" s="209"/>
      <c r="AV184" s="209"/>
      <c r="AW184" s="209"/>
      <c r="AX184" s="209"/>
      <c r="AY184" s="209"/>
      <c r="AZ184" s="209"/>
      <c r="BA184" s="209"/>
      <c r="BB184" s="209"/>
      <c r="BC184" s="209"/>
      <c r="BD184" s="209"/>
      <c r="BE184" s="209"/>
      <c r="BF184" s="209"/>
      <c r="BG184" s="209"/>
      <c r="BH184" s="209"/>
    </row>
    <row r="185" spans="1:60" outlineLevel="1" x14ac:dyDescent="0.25">
      <c r="A185" s="230">
        <v>76</v>
      </c>
      <c r="B185" s="231" t="s">
        <v>518</v>
      </c>
      <c r="C185" s="243" t="s">
        <v>519</v>
      </c>
      <c r="D185" s="232" t="s">
        <v>277</v>
      </c>
      <c r="E185" s="233">
        <v>3</v>
      </c>
      <c r="F185" s="234"/>
      <c r="G185" s="235">
        <f>ROUND(E185*F185,2)</f>
        <v>0</v>
      </c>
      <c r="H185" s="234"/>
      <c r="I185" s="235">
        <f>ROUND(E185*H185,2)</f>
        <v>0</v>
      </c>
      <c r="J185" s="234"/>
      <c r="K185" s="235">
        <f>ROUND(E185*J185,2)</f>
        <v>0</v>
      </c>
      <c r="L185" s="235">
        <v>21</v>
      </c>
      <c r="M185" s="235">
        <f>G185*(1+L185/100)</f>
        <v>0</v>
      </c>
      <c r="N185" s="233">
        <v>0</v>
      </c>
      <c r="O185" s="233">
        <f>ROUND(E185*N185,2)</f>
        <v>0</v>
      </c>
      <c r="P185" s="233">
        <v>0</v>
      </c>
      <c r="Q185" s="233">
        <f>ROUND(E185*P185,2)</f>
        <v>0</v>
      </c>
      <c r="R185" s="235"/>
      <c r="S185" s="235" t="s">
        <v>200</v>
      </c>
      <c r="T185" s="236" t="s">
        <v>185</v>
      </c>
      <c r="U185" s="220">
        <v>0</v>
      </c>
      <c r="V185" s="220">
        <f>ROUND(E185*U185,2)</f>
        <v>0</v>
      </c>
      <c r="W185" s="220"/>
      <c r="X185" s="220" t="s">
        <v>307</v>
      </c>
      <c r="Y185" s="220" t="s">
        <v>187</v>
      </c>
      <c r="Z185" s="209"/>
      <c r="AA185" s="209"/>
      <c r="AB185" s="209"/>
      <c r="AC185" s="209"/>
      <c r="AD185" s="209"/>
      <c r="AE185" s="209"/>
      <c r="AF185" s="209"/>
      <c r="AG185" s="209" t="s">
        <v>378</v>
      </c>
      <c r="AH185" s="209"/>
      <c r="AI185" s="209"/>
      <c r="AJ185" s="209"/>
      <c r="AK185" s="209"/>
      <c r="AL185" s="209"/>
      <c r="AM185" s="209"/>
      <c r="AN185" s="209"/>
      <c r="AO185" s="209"/>
      <c r="AP185" s="209"/>
      <c r="AQ185" s="209"/>
      <c r="AR185" s="209"/>
      <c r="AS185" s="209"/>
      <c r="AT185" s="209"/>
      <c r="AU185" s="209"/>
      <c r="AV185" s="209"/>
      <c r="AW185" s="209"/>
      <c r="AX185" s="209"/>
      <c r="AY185" s="209"/>
      <c r="AZ185" s="209"/>
      <c r="BA185" s="209"/>
      <c r="BB185" s="209"/>
      <c r="BC185" s="209"/>
      <c r="BD185" s="209"/>
      <c r="BE185" s="209"/>
      <c r="BF185" s="209"/>
      <c r="BG185" s="209"/>
      <c r="BH185" s="209"/>
    </row>
    <row r="186" spans="1:60" outlineLevel="2" x14ac:dyDescent="0.25">
      <c r="A186" s="216"/>
      <c r="B186" s="217"/>
      <c r="C186" s="246"/>
      <c r="D186" s="241"/>
      <c r="E186" s="241"/>
      <c r="F186" s="241"/>
      <c r="G186" s="241"/>
      <c r="H186" s="220"/>
      <c r="I186" s="220"/>
      <c r="J186" s="220"/>
      <c r="K186" s="220"/>
      <c r="L186" s="220"/>
      <c r="M186" s="220"/>
      <c r="N186" s="219"/>
      <c r="O186" s="219"/>
      <c r="P186" s="219"/>
      <c r="Q186" s="219"/>
      <c r="R186" s="220"/>
      <c r="S186" s="220"/>
      <c r="T186" s="220"/>
      <c r="U186" s="220"/>
      <c r="V186" s="220"/>
      <c r="W186" s="220"/>
      <c r="X186" s="220"/>
      <c r="Y186" s="220"/>
      <c r="Z186" s="209"/>
      <c r="AA186" s="209"/>
      <c r="AB186" s="209"/>
      <c r="AC186" s="209"/>
      <c r="AD186" s="209"/>
      <c r="AE186" s="209"/>
      <c r="AF186" s="209"/>
      <c r="AG186" s="209" t="s">
        <v>191</v>
      </c>
      <c r="AH186" s="209"/>
      <c r="AI186" s="209"/>
      <c r="AJ186" s="209"/>
      <c r="AK186" s="209"/>
      <c r="AL186" s="209"/>
      <c r="AM186" s="209"/>
      <c r="AN186" s="209"/>
      <c r="AO186" s="209"/>
      <c r="AP186" s="209"/>
      <c r="AQ186" s="209"/>
      <c r="AR186" s="209"/>
      <c r="AS186" s="209"/>
      <c r="AT186" s="209"/>
      <c r="AU186" s="209"/>
      <c r="AV186" s="209"/>
      <c r="AW186" s="209"/>
      <c r="AX186" s="209"/>
      <c r="AY186" s="209"/>
      <c r="AZ186" s="209"/>
      <c r="BA186" s="209"/>
      <c r="BB186" s="209"/>
      <c r="BC186" s="209"/>
      <c r="BD186" s="209"/>
      <c r="BE186" s="209"/>
      <c r="BF186" s="209"/>
      <c r="BG186" s="209"/>
      <c r="BH186" s="209"/>
    </row>
    <row r="187" spans="1:60" x14ac:dyDescent="0.25">
      <c r="A187" s="223" t="s">
        <v>179</v>
      </c>
      <c r="B187" s="224" t="s">
        <v>119</v>
      </c>
      <c r="C187" s="242" t="s">
        <v>120</v>
      </c>
      <c r="D187" s="225"/>
      <c r="E187" s="226"/>
      <c r="F187" s="227"/>
      <c r="G187" s="227">
        <f>SUMIF(AG188:AG214,"&lt;&gt;NOR",G188:G214)</f>
        <v>0</v>
      </c>
      <c r="H187" s="227"/>
      <c r="I187" s="227">
        <f>SUM(I188:I214)</f>
        <v>0</v>
      </c>
      <c r="J187" s="227"/>
      <c r="K187" s="227">
        <f>SUM(K188:K214)</f>
        <v>0</v>
      </c>
      <c r="L187" s="227"/>
      <c r="M187" s="227">
        <f>SUM(M188:M214)</f>
        <v>0</v>
      </c>
      <c r="N187" s="226"/>
      <c r="O187" s="226">
        <f>SUM(O188:O214)</f>
        <v>0</v>
      </c>
      <c r="P187" s="226"/>
      <c r="Q187" s="226">
        <f>SUM(Q188:Q214)</f>
        <v>0</v>
      </c>
      <c r="R187" s="227"/>
      <c r="S187" s="227"/>
      <c r="T187" s="228"/>
      <c r="U187" s="222"/>
      <c r="V187" s="222">
        <f>SUM(V188:V214)</f>
        <v>0</v>
      </c>
      <c r="W187" s="222"/>
      <c r="X187" s="222"/>
      <c r="Y187" s="222"/>
      <c r="AG187" t="s">
        <v>180</v>
      </c>
    </row>
    <row r="188" spans="1:60" outlineLevel="1" x14ac:dyDescent="0.25">
      <c r="A188" s="230">
        <v>77</v>
      </c>
      <c r="B188" s="231" t="s">
        <v>520</v>
      </c>
      <c r="C188" s="243" t="s">
        <v>521</v>
      </c>
      <c r="D188" s="232" t="s">
        <v>277</v>
      </c>
      <c r="E188" s="233">
        <v>2</v>
      </c>
      <c r="F188" s="234"/>
      <c r="G188" s="235">
        <f>ROUND(E188*F188,2)</f>
        <v>0</v>
      </c>
      <c r="H188" s="234"/>
      <c r="I188" s="235">
        <f>ROUND(E188*H188,2)</f>
        <v>0</v>
      </c>
      <c r="J188" s="234"/>
      <c r="K188" s="235">
        <f>ROUND(E188*J188,2)</f>
        <v>0</v>
      </c>
      <c r="L188" s="235">
        <v>21</v>
      </c>
      <c r="M188" s="235">
        <f>G188*(1+L188/100)</f>
        <v>0</v>
      </c>
      <c r="N188" s="233">
        <v>0</v>
      </c>
      <c r="O188" s="233">
        <f>ROUND(E188*N188,2)</f>
        <v>0</v>
      </c>
      <c r="P188" s="233">
        <v>0</v>
      </c>
      <c r="Q188" s="233">
        <f>ROUND(E188*P188,2)</f>
        <v>0</v>
      </c>
      <c r="R188" s="235"/>
      <c r="S188" s="235" t="s">
        <v>200</v>
      </c>
      <c r="T188" s="236" t="s">
        <v>185</v>
      </c>
      <c r="U188" s="220">
        <v>0</v>
      </c>
      <c r="V188" s="220">
        <f>ROUND(E188*U188,2)</f>
        <v>0</v>
      </c>
      <c r="W188" s="220"/>
      <c r="X188" s="220" t="s">
        <v>217</v>
      </c>
      <c r="Y188" s="220" t="s">
        <v>187</v>
      </c>
      <c r="Z188" s="209"/>
      <c r="AA188" s="209"/>
      <c r="AB188" s="209"/>
      <c r="AC188" s="209"/>
      <c r="AD188" s="209"/>
      <c r="AE188" s="209"/>
      <c r="AF188" s="209"/>
      <c r="AG188" s="209" t="s">
        <v>357</v>
      </c>
      <c r="AH188" s="209"/>
      <c r="AI188" s="209"/>
      <c r="AJ188" s="209"/>
      <c r="AK188" s="209"/>
      <c r="AL188" s="209"/>
      <c r="AM188" s="209"/>
      <c r="AN188" s="209"/>
      <c r="AO188" s="209"/>
      <c r="AP188" s="209"/>
      <c r="AQ188" s="209"/>
      <c r="AR188" s="209"/>
      <c r="AS188" s="209"/>
      <c r="AT188" s="209"/>
      <c r="AU188" s="209"/>
      <c r="AV188" s="209"/>
      <c r="AW188" s="209"/>
      <c r="AX188" s="209"/>
      <c r="AY188" s="209"/>
      <c r="AZ188" s="209"/>
      <c r="BA188" s="209"/>
      <c r="BB188" s="209"/>
      <c r="BC188" s="209"/>
      <c r="BD188" s="209"/>
      <c r="BE188" s="209"/>
      <c r="BF188" s="209"/>
      <c r="BG188" s="209"/>
      <c r="BH188" s="209"/>
    </row>
    <row r="189" spans="1:60" outlineLevel="2" x14ac:dyDescent="0.25">
      <c r="A189" s="216"/>
      <c r="B189" s="217"/>
      <c r="C189" s="244" t="s">
        <v>522</v>
      </c>
      <c r="D189" s="238"/>
      <c r="E189" s="238"/>
      <c r="F189" s="238"/>
      <c r="G189" s="238"/>
      <c r="H189" s="220"/>
      <c r="I189" s="220"/>
      <c r="J189" s="220"/>
      <c r="K189" s="220"/>
      <c r="L189" s="220"/>
      <c r="M189" s="220"/>
      <c r="N189" s="219"/>
      <c r="O189" s="219"/>
      <c r="P189" s="219"/>
      <c r="Q189" s="219"/>
      <c r="R189" s="220"/>
      <c r="S189" s="220"/>
      <c r="T189" s="220"/>
      <c r="U189" s="220"/>
      <c r="V189" s="220"/>
      <c r="W189" s="220"/>
      <c r="X189" s="220"/>
      <c r="Y189" s="220"/>
      <c r="Z189" s="209"/>
      <c r="AA189" s="209"/>
      <c r="AB189" s="209"/>
      <c r="AC189" s="209"/>
      <c r="AD189" s="209"/>
      <c r="AE189" s="209"/>
      <c r="AF189" s="209"/>
      <c r="AG189" s="209" t="s">
        <v>190</v>
      </c>
      <c r="AH189" s="209"/>
      <c r="AI189" s="209"/>
      <c r="AJ189" s="209"/>
      <c r="AK189" s="209"/>
      <c r="AL189" s="209"/>
      <c r="AM189" s="209"/>
      <c r="AN189" s="209"/>
      <c r="AO189" s="209"/>
      <c r="AP189" s="209"/>
      <c r="AQ189" s="209"/>
      <c r="AR189" s="209"/>
      <c r="AS189" s="209"/>
      <c r="AT189" s="209"/>
      <c r="AU189" s="209"/>
      <c r="AV189" s="209"/>
      <c r="AW189" s="209"/>
      <c r="AX189" s="209"/>
      <c r="AY189" s="209"/>
      <c r="AZ189" s="209"/>
      <c r="BA189" s="209"/>
      <c r="BB189" s="209"/>
      <c r="BC189" s="209"/>
      <c r="BD189" s="209"/>
      <c r="BE189" s="209"/>
      <c r="BF189" s="209"/>
      <c r="BG189" s="209"/>
      <c r="BH189" s="209"/>
    </row>
    <row r="190" spans="1:60" outlineLevel="2" x14ac:dyDescent="0.25">
      <c r="A190" s="216"/>
      <c r="B190" s="217"/>
      <c r="C190" s="245"/>
      <c r="D190" s="240"/>
      <c r="E190" s="240"/>
      <c r="F190" s="240"/>
      <c r="G190" s="240"/>
      <c r="H190" s="220"/>
      <c r="I190" s="220"/>
      <c r="J190" s="220"/>
      <c r="K190" s="220"/>
      <c r="L190" s="220"/>
      <c r="M190" s="220"/>
      <c r="N190" s="219"/>
      <c r="O190" s="219"/>
      <c r="P190" s="219"/>
      <c r="Q190" s="219"/>
      <c r="R190" s="220"/>
      <c r="S190" s="220"/>
      <c r="T190" s="220"/>
      <c r="U190" s="220"/>
      <c r="V190" s="220"/>
      <c r="W190" s="220"/>
      <c r="X190" s="220"/>
      <c r="Y190" s="220"/>
      <c r="Z190" s="209"/>
      <c r="AA190" s="209"/>
      <c r="AB190" s="209"/>
      <c r="AC190" s="209"/>
      <c r="AD190" s="209"/>
      <c r="AE190" s="209"/>
      <c r="AF190" s="209"/>
      <c r="AG190" s="209" t="s">
        <v>191</v>
      </c>
      <c r="AH190" s="209"/>
      <c r="AI190" s="209"/>
      <c r="AJ190" s="209"/>
      <c r="AK190" s="209"/>
      <c r="AL190" s="209"/>
      <c r="AM190" s="209"/>
      <c r="AN190" s="209"/>
      <c r="AO190" s="209"/>
      <c r="AP190" s="209"/>
      <c r="AQ190" s="209"/>
      <c r="AR190" s="209"/>
      <c r="AS190" s="209"/>
      <c r="AT190" s="209"/>
      <c r="AU190" s="209"/>
      <c r="AV190" s="209"/>
      <c r="AW190" s="209"/>
      <c r="AX190" s="209"/>
      <c r="AY190" s="209"/>
      <c r="AZ190" s="209"/>
      <c r="BA190" s="209"/>
      <c r="BB190" s="209"/>
      <c r="BC190" s="209"/>
      <c r="BD190" s="209"/>
      <c r="BE190" s="209"/>
      <c r="BF190" s="209"/>
      <c r="BG190" s="209"/>
      <c r="BH190" s="209"/>
    </row>
    <row r="191" spans="1:60" outlineLevel="1" x14ac:dyDescent="0.25">
      <c r="A191" s="230">
        <v>78</v>
      </c>
      <c r="B191" s="231" t="s">
        <v>523</v>
      </c>
      <c r="C191" s="243" t="s">
        <v>524</v>
      </c>
      <c r="D191" s="232" t="s">
        <v>277</v>
      </c>
      <c r="E191" s="233">
        <v>2</v>
      </c>
      <c r="F191" s="234"/>
      <c r="G191" s="235">
        <f>ROUND(E191*F191,2)</f>
        <v>0</v>
      </c>
      <c r="H191" s="234"/>
      <c r="I191" s="235">
        <f>ROUND(E191*H191,2)</f>
        <v>0</v>
      </c>
      <c r="J191" s="234"/>
      <c r="K191" s="235">
        <f>ROUND(E191*J191,2)</f>
        <v>0</v>
      </c>
      <c r="L191" s="235">
        <v>21</v>
      </c>
      <c r="M191" s="235">
        <f>G191*(1+L191/100)</f>
        <v>0</v>
      </c>
      <c r="N191" s="233">
        <v>0</v>
      </c>
      <c r="O191" s="233">
        <f>ROUND(E191*N191,2)</f>
        <v>0</v>
      </c>
      <c r="P191" s="233">
        <v>0</v>
      </c>
      <c r="Q191" s="233">
        <f>ROUND(E191*P191,2)</f>
        <v>0</v>
      </c>
      <c r="R191" s="235"/>
      <c r="S191" s="235" t="s">
        <v>200</v>
      </c>
      <c r="T191" s="236" t="s">
        <v>185</v>
      </c>
      <c r="U191" s="220">
        <v>0</v>
      </c>
      <c r="V191" s="220">
        <f>ROUND(E191*U191,2)</f>
        <v>0</v>
      </c>
      <c r="W191" s="220"/>
      <c r="X191" s="220" t="s">
        <v>217</v>
      </c>
      <c r="Y191" s="220" t="s">
        <v>187</v>
      </c>
      <c r="Z191" s="209"/>
      <c r="AA191" s="209"/>
      <c r="AB191" s="209"/>
      <c r="AC191" s="209"/>
      <c r="AD191" s="209"/>
      <c r="AE191" s="209"/>
      <c r="AF191" s="209"/>
      <c r="AG191" s="209" t="s">
        <v>357</v>
      </c>
      <c r="AH191" s="209"/>
      <c r="AI191" s="209"/>
      <c r="AJ191" s="209"/>
      <c r="AK191" s="209"/>
      <c r="AL191" s="209"/>
      <c r="AM191" s="209"/>
      <c r="AN191" s="209"/>
      <c r="AO191" s="209"/>
      <c r="AP191" s="209"/>
      <c r="AQ191" s="209"/>
      <c r="AR191" s="209"/>
      <c r="AS191" s="209"/>
      <c r="AT191" s="209"/>
      <c r="AU191" s="209"/>
      <c r="AV191" s="209"/>
      <c r="AW191" s="209"/>
      <c r="AX191" s="209"/>
      <c r="AY191" s="209"/>
      <c r="AZ191" s="209"/>
      <c r="BA191" s="209"/>
      <c r="BB191" s="209"/>
      <c r="BC191" s="209"/>
      <c r="BD191" s="209"/>
      <c r="BE191" s="209"/>
      <c r="BF191" s="209"/>
      <c r="BG191" s="209"/>
      <c r="BH191" s="209"/>
    </row>
    <row r="192" spans="1:60" outlineLevel="2" x14ac:dyDescent="0.25">
      <c r="A192" s="216"/>
      <c r="B192" s="217"/>
      <c r="C192" s="244" t="s">
        <v>525</v>
      </c>
      <c r="D192" s="238"/>
      <c r="E192" s="238"/>
      <c r="F192" s="238"/>
      <c r="G192" s="238"/>
      <c r="H192" s="220"/>
      <c r="I192" s="220"/>
      <c r="J192" s="220"/>
      <c r="K192" s="220"/>
      <c r="L192" s="220"/>
      <c r="M192" s="220"/>
      <c r="N192" s="219"/>
      <c r="O192" s="219"/>
      <c r="P192" s="219"/>
      <c r="Q192" s="219"/>
      <c r="R192" s="220"/>
      <c r="S192" s="220"/>
      <c r="T192" s="220"/>
      <c r="U192" s="220"/>
      <c r="V192" s="220"/>
      <c r="W192" s="220"/>
      <c r="X192" s="220"/>
      <c r="Y192" s="220"/>
      <c r="Z192" s="209"/>
      <c r="AA192" s="209"/>
      <c r="AB192" s="209"/>
      <c r="AC192" s="209"/>
      <c r="AD192" s="209"/>
      <c r="AE192" s="209"/>
      <c r="AF192" s="209"/>
      <c r="AG192" s="209" t="s">
        <v>190</v>
      </c>
      <c r="AH192" s="209"/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209"/>
      <c r="AT192" s="209"/>
      <c r="AU192" s="209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09"/>
      <c r="BH192" s="209"/>
    </row>
    <row r="193" spans="1:60" outlineLevel="2" x14ac:dyDescent="0.25">
      <c r="A193" s="216"/>
      <c r="B193" s="217"/>
      <c r="C193" s="245"/>
      <c r="D193" s="240"/>
      <c r="E193" s="240"/>
      <c r="F193" s="240"/>
      <c r="G193" s="240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09"/>
      <c r="AA193" s="209"/>
      <c r="AB193" s="209"/>
      <c r="AC193" s="209"/>
      <c r="AD193" s="209"/>
      <c r="AE193" s="209"/>
      <c r="AF193" s="209"/>
      <c r="AG193" s="209" t="s">
        <v>191</v>
      </c>
      <c r="AH193" s="209"/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</row>
    <row r="194" spans="1:60" outlineLevel="1" x14ac:dyDescent="0.25">
      <c r="A194" s="230">
        <v>79</v>
      </c>
      <c r="B194" s="231" t="s">
        <v>526</v>
      </c>
      <c r="C194" s="243" t="s">
        <v>527</v>
      </c>
      <c r="D194" s="232" t="s">
        <v>277</v>
      </c>
      <c r="E194" s="233">
        <v>2</v>
      </c>
      <c r="F194" s="234"/>
      <c r="G194" s="235">
        <f>ROUND(E194*F194,2)</f>
        <v>0</v>
      </c>
      <c r="H194" s="234"/>
      <c r="I194" s="235">
        <f>ROUND(E194*H194,2)</f>
        <v>0</v>
      </c>
      <c r="J194" s="234"/>
      <c r="K194" s="235">
        <f>ROUND(E194*J194,2)</f>
        <v>0</v>
      </c>
      <c r="L194" s="235">
        <v>21</v>
      </c>
      <c r="M194" s="235">
        <f>G194*(1+L194/100)</f>
        <v>0</v>
      </c>
      <c r="N194" s="233">
        <v>0</v>
      </c>
      <c r="O194" s="233">
        <f>ROUND(E194*N194,2)</f>
        <v>0</v>
      </c>
      <c r="P194" s="233">
        <v>0</v>
      </c>
      <c r="Q194" s="233">
        <f>ROUND(E194*P194,2)</f>
        <v>0</v>
      </c>
      <c r="R194" s="235"/>
      <c r="S194" s="235" t="s">
        <v>200</v>
      </c>
      <c r="T194" s="236" t="s">
        <v>185</v>
      </c>
      <c r="U194" s="220">
        <v>0</v>
      </c>
      <c r="V194" s="220">
        <f>ROUND(E194*U194,2)</f>
        <v>0</v>
      </c>
      <c r="W194" s="220"/>
      <c r="X194" s="220" t="s">
        <v>217</v>
      </c>
      <c r="Y194" s="220" t="s">
        <v>187</v>
      </c>
      <c r="Z194" s="209"/>
      <c r="AA194" s="209"/>
      <c r="AB194" s="209"/>
      <c r="AC194" s="209"/>
      <c r="AD194" s="209"/>
      <c r="AE194" s="209"/>
      <c r="AF194" s="209"/>
      <c r="AG194" s="209" t="s">
        <v>357</v>
      </c>
      <c r="AH194" s="209"/>
      <c r="AI194" s="209"/>
      <c r="AJ194" s="209"/>
      <c r="AK194" s="209"/>
      <c r="AL194" s="209"/>
      <c r="AM194" s="209"/>
      <c r="AN194" s="209"/>
      <c r="AO194" s="209"/>
      <c r="AP194" s="209"/>
      <c r="AQ194" s="209"/>
      <c r="AR194" s="209"/>
      <c r="AS194" s="209"/>
      <c r="AT194" s="209"/>
      <c r="AU194" s="209"/>
      <c r="AV194" s="209"/>
      <c r="AW194" s="209"/>
      <c r="AX194" s="209"/>
      <c r="AY194" s="209"/>
      <c r="AZ194" s="209"/>
      <c r="BA194" s="209"/>
      <c r="BB194" s="209"/>
      <c r="BC194" s="209"/>
      <c r="BD194" s="209"/>
      <c r="BE194" s="209"/>
      <c r="BF194" s="209"/>
      <c r="BG194" s="209"/>
      <c r="BH194" s="209"/>
    </row>
    <row r="195" spans="1:60" outlineLevel="2" x14ac:dyDescent="0.25">
      <c r="A195" s="216"/>
      <c r="B195" s="217"/>
      <c r="C195" s="244" t="s">
        <v>528</v>
      </c>
      <c r="D195" s="238"/>
      <c r="E195" s="238"/>
      <c r="F195" s="238"/>
      <c r="G195" s="238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09"/>
      <c r="AA195" s="209"/>
      <c r="AB195" s="209"/>
      <c r="AC195" s="209"/>
      <c r="AD195" s="209"/>
      <c r="AE195" s="209"/>
      <c r="AF195" s="209"/>
      <c r="AG195" s="209" t="s">
        <v>190</v>
      </c>
      <c r="AH195" s="209"/>
      <c r="AI195" s="209"/>
      <c r="AJ195" s="209"/>
      <c r="AK195" s="209"/>
      <c r="AL195" s="209"/>
      <c r="AM195" s="209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</row>
    <row r="196" spans="1:60" outlineLevel="2" x14ac:dyDescent="0.25">
      <c r="A196" s="216"/>
      <c r="B196" s="217"/>
      <c r="C196" s="245"/>
      <c r="D196" s="240"/>
      <c r="E196" s="240"/>
      <c r="F196" s="240"/>
      <c r="G196" s="240"/>
      <c r="H196" s="220"/>
      <c r="I196" s="220"/>
      <c r="J196" s="220"/>
      <c r="K196" s="220"/>
      <c r="L196" s="220"/>
      <c r="M196" s="220"/>
      <c r="N196" s="219"/>
      <c r="O196" s="219"/>
      <c r="P196" s="219"/>
      <c r="Q196" s="219"/>
      <c r="R196" s="220"/>
      <c r="S196" s="220"/>
      <c r="T196" s="220"/>
      <c r="U196" s="220"/>
      <c r="V196" s="220"/>
      <c r="W196" s="220"/>
      <c r="X196" s="220"/>
      <c r="Y196" s="220"/>
      <c r="Z196" s="209"/>
      <c r="AA196" s="209"/>
      <c r="AB196" s="209"/>
      <c r="AC196" s="209"/>
      <c r="AD196" s="209"/>
      <c r="AE196" s="209"/>
      <c r="AF196" s="209"/>
      <c r="AG196" s="209" t="s">
        <v>191</v>
      </c>
      <c r="AH196" s="209"/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</row>
    <row r="197" spans="1:60" outlineLevel="1" x14ac:dyDescent="0.25">
      <c r="A197" s="230">
        <v>80</v>
      </c>
      <c r="B197" s="231" t="s">
        <v>529</v>
      </c>
      <c r="C197" s="243" t="s">
        <v>530</v>
      </c>
      <c r="D197" s="232" t="s">
        <v>277</v>
      </c>
      <c r="E197" s="233">
        <v>2</v>
      </c>
      <c r="F197" s="234"/>
      <c r="G197" s="235">
        <f>ROUND(E197*F197,2)</f>
        <v>0</v>
      </c>
      <c r="H197" s="234"/>
      <c r="I197" s="235">
        <f>ROUND(E197*H197,2)</f>
        <v>0</v>
      </c>
      <c r="J197" s="234"/>
      <c r="K197" s="235">
        <f>ROUND(E197*J197,2)</f>
        <v>0</v>
      </c>
      <c r="L197" s="235">
        <v>21</v>
      </c>
      <c r="M197" s="235">
        <f>G197*(1+L197/100)</f>
        <v>0</v>
      </c>
      <c r="N197" s="233">
        <v>0</v>
      </c>
      <c r="O197" s="233">
        <f>ROUND(E197*N197,2)</f>
        <v>0</v>
      </c>
      <c r="P197" s="233">
        <v>0</v>
      </c>
      <c r="Q197" s="233">
        <f>ROUND(E197*P197,2)</f>
        <v>0</v>
      </c>
      <c r="R197" s="235"/>
      <c r="S197" s="235" t="s">
        <v>200</v>
      </c>
      <c r="T197" s="236" t="s">
        <v>185</v>
      </c>
      <c r="U197" s="220">
        <v>0</v>
      </c>
      <c r="V197" s="220">
        <f>ROUND(E197*U197,2)</f>
        <v>0</v>
      </c>
      <c r="W197" s="220"/>
      <c r="X197" s="220" t="s">
        <v>217</v>
      </c>
      <c r="Y197" s="220" t="s">
        <v>187</v>
      </c>
      <c r="Z197" s="209"/>
      <c r="AA197" s="209"/>
      <c r="AB197" s="209"/>
      <c r="AC197" s="209"/>
      <c r="AD197" s="209"/>
      <c r="AE197" s="209"/>
      <c r="AF197" s="209"/>
      <c r="AG197" s="209" t="s">
        <v>357</v>
      </c>
      <c r="AH197" s="209"/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209"/>
      <c r="AT197" s="209"/>
      <c r="AU197" s="209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209"/>
      <c r="BH197" s="209"/>
    </row>
    <row r="198" spans="1:60" outlineLevel="2" x14ac:dyDescent="0.25">
      <c r="A198" s="216"/>
      <c r="B198" s="217"/>
      <c r="C198" s="244" t="s">
        <v>531</v>
      </c>
      <c r="D198" s="238"/>
      <c r="E198" s="238"/>
      <c r="F198" s="238"/>
      <c r="G198" s="238"/>
      <c r="H198" s="220"/>
      <c r="I198" s="220"/>
      <c r="J198" s="220"/>
      <c r="K198" s="220"/>
      <c r="L198" s="220"/>
      <c r="M198" s="220"/>
      <c r="N198" s="219"/>
      <c r="O198" s="219"/>
      <c r="P198" s="219"/>
      <c r="Q198" s="219"/>
      <c r="R198" s="220"/>
      <c r="S198" s="220"/>
      <c r="T198" s="220"/>
      <c r="U198" s="220"/>
      <c r="V198" s="220"/>
      <c r="W198" s="220"/>
      <c r="X198" s="220"/>
      <c r="Y198" s="220"/>
      <c r="Z198" s="209"/>
      <c r="AA198" s="209"/>
      <c r="AB198" s="209"/>
      <c r="AC198" s="209"/>
      <c r="AD198" s="209"/>
      <c r="AE198" s="209"/>
      <c r="AF198" s="209"/>
      <c r="AG198" s="209" t="s">
        <v>190</v>
      </c>
      <c r="AH198" s="209"/>
      <c r="AI198" s="209"/>
      <c r="AJ198" s="209"/>
      <c r="AK198" s="209"/>
      <c r="AL198" s="209"/>
      <c r="AM198" s="209"/>
      <c r="AN198" s="209"/>
      <c r="AO198" s="209"/>
      <c r="AP198" s="209"/>
      <c r="AQ198" s="209"/>
      <c r="AR198" s="209"/>
      <c r="AS198" s="209"/>
      <c r="AT198" s="209"/>
      <c r="AU198" s="209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09"/>
      <c r="BH198" s="209"/>
    </row>
    <row r="199" spans="1:60" outlineLevel="2" x14ac:dyDescent="0.25">
      <c r="A199" s="216"/>
      <c r="B199" s="217"/>
      <c r="C199" s="245"/>
      <c r="D199" s="240"/>
      <c r="E199" s="240"/>
      <c r="F199" s="240"/>
      <c r="G199" s="240"/>
      <c r="H199" s="220"/>
      <c r="I199" s="220"/>
      <c r="J199" s="220"/>
      <c r="K199" s="220"/>
      <c r="L199" s="220"/>
      <c r="M199" s="220"/>
      <c r="N199" s="219"/>
      <c r="O199" s="219"/>
      <c r="P199" s="219"/>
      <c r="Q199" s="219"/>
      <c r="R199" s="220"/>
      <c r="S199" s="220"/>
      <c r="T199" s="220"/>
      <c r="U199" s="220"/>
      <c r="V199" s="220"/>
      <c r="W199" s="220"/>
      <c r="X199" s="220"/>
      <c r="Y199" s="220"/>
      <c r="Z199" s="209"/>
      <c r="AA199" s="209"/>
      <c r="AB199" s="209"/>
      <c r="AC199" s="209"/>
      <c r="AD199" s="209"/>
      <c r="AE199" s="209"/>
      <c r="AF199" s="209"/>
      <c r="AG199" s="209" t="s">
        <v>191</v>
      </c>
      <c r="AH199" s="209"/>
      <c r="AI199" s="209"/>
      <c r="AJ199" s="209"/>
      <c r="AK199" s="209"/>
      <c r="AL199" s="209"/>
      <c r="AM199" s="209"/>
      <c r="AN199" s="209"/>
      <c r="AO199" s="209"/>
      <c r="AP199" s="209"/>
      <c r="AQ199" s="209"/>
      <c r="AR199" s="209"/>
      <c r="AS199" s="209"/>
      <c r="AT199" s="209"/>
      <c r="AU199" s="209"/>
      <c r="AV199" s="209"/>
      <c r="AW199" s="209"/>
      <c r="AX199" s="209"/>
      <c r="AY199" s="209"/>
      <c r="AZ199" s="209"/>
      <c r="BA199" s="209"/>
      <c r="BB199" s="209"/>
      <c r="BC199" s="209"/>
      <c r="BD199" s="209"/>
      <c r="BE199" s="209"/>
      <c r="BF199" s="209"/>
      <c r="BG199" s="209"/>
      <c r="BH199" s="209"/>
    </row>
    <row r="200" spans="1:60" outlineLevel="1" x14ac:dyDescent="0.25">
      <c r="A200" s="230">
        <v>81</v>
      </c>
      <c r="B200" s="231" t="s">
        <v>532</v>
      </c>
      <c r="C200" s="243" t="s">
        <v>533</v>
      </c>
      <c r="D200" s="232" t="s">
        <v>277</v>
      </c>
      <c r="E200" s="233">
        <v>2</v>
      </c>
      <c r="F200" s="234"/>
      <c r="G200" s="235">
        <f>ROUND(E200*F200,2)</f>
        <v>0</v>
      </c>
      <c r="H200" s="234"/>
      <c r="I200" s="235">
        <f>ROUND(E200*H200,2)</f>
        <v>0</v>
      </c>
      <c r="J200" s="234"/>
      <c r="K200" s="235">
        <f>ROUND(E200*J200,2)</f>
        <v>0</v>
      </c>
      <c r="L200" s="235">
        <v>21</v>
      </c>
      <c r="M200" s="235">
        <f>G200*(1+L200/100)</f>
        <v>0</v>
      </c>
      <c r="N200" s="233">
        <v>0</v>
      </c>
      <c r="O200" s="233">
        <f>ROUND(E200*N200,2)</f>
        <v>0</v>
      </c>
      <c r="P200" s="233">
        <v>0</v>
      </c>
      <c r="Q200" s="233">
        <f>ROUND(E200*P200,2)</f>
        <v>0</v>
      </c>
      <c r="R200" s="235"/>
      <c r="S200" s="235" t="s">
        <v>200</v>
      </c>
      <c r="T200" s="236" t="s">
        <v>185</v>
      </c>
      <c r="U200" s="220">
        <v>0</v>
      </c>
      <c r="V200" s="220">
        <f>ROUND(E200*U200,2)</f>
        <v>0</v>
      </c>
      <c r="W200" s="220"/>
      <c r="X200" s="220" t="s">
        <v>217</v>
      </c>
      <c r="Y200" s="220" t="s">
        <v>187</v>
      </c>
      <c r="Z200" s="209"/>
      <c r="AA200" s="209"/>
      <c r="AB200" s="209"/>
      <c r="AC200" s="209"/>
      <c r="AD200" s="209"/>
      <c r="AE200" s="209"/>
      <c r="AF200" s="209"/>
      <c r="AG200" s="209" t="s">
        <v>357</v>
      </c>
      <c r="AH200" s="209"/>
      <c r="AI200" s="209"/>
      <c r="AJ200" s="209"/>
      <c r="AK200" s="209"/>
      <c r="AL200" s="209"/>
      <c r="AM200" s="209"/>
      <c r="AN200" s="209"/>
      <c r="AO200" s="209"/>
      <c r="AP200" s="209"/>
      <c r="AQ200" s="209"/>
      <c r="AR200" s="209"/>
      <c r="AS200" s="209"/>
      <c r="AT200" s="209"/>
      <c r="AU200" s="209"/>
      <c r="AV200" s="209"/>
      <c r="AW200" s="209"/>
      <c r="AX200" s="209"/>
      <c r="AY200" s="209"/>
      <c r="AZ200" s="209"/>
      <c r="BA200" s="209"/>
      <c r="BB200" s="209"/>
      <c r="BC200" s="209"/>
      <c r="BD200" s="209"/>
      <c r="BE200" s="209"/>
      <c r="BF200" s="209"/>
      <c r="BG200" s="209"/>
      <c r="BH200" s="209"/>
    </row>
    <row r="201" spans="1:60" outlineLevel="2" x14ac:dyDescent="0.25">
      <c r="A201" s="216"/>
      <c r="B201" s="217"/>
      <c r="C201" s="244" t="s">
        <v>534</v>
      </c>
      <c r="D201" s="238"/>
      <c r="E201" s="238"/>
      <c r="F201" s="238"/>
      <c r="G201" s="238"/>
      <c r="H201" s="220"/>
      <c r="I201" s="220"/>
      <c r="J201" s="220"/>
      <c r="K201" s="220"/>
      <c r="L201" s="220"/>
      <c r="M201" s="220"/>
      <c r="N201" s="219"/>
      <c r="O201" s="219"/>
      <c r="P201" s="219"/>
      <c r="Q201" s="219"/>
      <c r="R201" s="220"/>
      <c r="S201" s="220"/>
      <c r="T201" s="220"/>
      <c r="U201" s="220"/>
      <c r="V201" s="220"/>
      <c r="W201" s="220"/>
      <c r="X201" s="220"/>
      <c r="Y201" s="220"/>
      <c r="Z201" s="209"/>
      <c r="AA201" s="209"/>
      <c r="AB201" s="209"/>
      <c r="AC201" s="209"/>
      <c r="AD201" s="209"/>
      <c r="AE201" s="209"/>
      <c r="AF201" s="209"/>
      <c r="AG201" s="209" t="s">
        <v>190</v>
      </c>
      <c r="AH201" s="209"/>
      <c r="AI201" s="209"/>
      <c r="AJ201" s="209"/>
      <c r="AK201" s="209"/>
      <c r="AL201" s="209"/>
      <c r="AM201" s="209"/>
      <c r="AN201" s="209"/>
      <c r="AO201" s="209"/>
      <c r="AP201" s="209"/>
      <c r="AQ201" s="209"/>
      <c r="AR201" s="209"/>
      <c r="AS201" s="209"/>
      <c r="AT201" s="209"/>
      <c r="AU201" s="209"/>
      <c r="AV201" s="209"/>
      <c r="AW201" s="209"/>
      <c r="AX201" s="209"/>
      <c r="AY201" s="209"/>
      <c r="AZ201" s="209"/>
      <c r="BA201" s="209"/>
      <c r="BB201" s="209"/>
      <c r="BC201" s="209"/>
      <c r="BD201" s="209"/>
      <c r="BE201" s="209"/>
      <c r="BF201" s="209"/>
      <c r="BG201" s="209"/>
      <c r="BH201" s="209"/>
    </row>
    <row r="202" spans="1:60" outlineLevel="2" x14ac:dyDescent="0.25">
      <c r="A202" s="216"/>
      <c r="B202" s="217"/>
      <c r="C202" s="245"/>
      <c r="D202" s="240"/>
      <c r="E202" s="240"/>
      <c r="F202" s="240"/>
      <c r="G202" s="240"/>
      <c r="H202" s="220"/>
      <c r="I202" s="220"/>
      <c r="J202" s="220"/>
      <c r="K202" s="220"/>
      <c r="L202" s="220"/>
      <c r="M202" s="220"/>
      <c r="N202" s="219"/>
      <c r="O202" s="219"/>
      <c r="P202" s="219"/>
      <c r="Q202" s="219"/>
      <c r="R202" s="220"/>
      <c r="S202" s="220"/>
      <c r="T202" s="220"/>
      <c r="U202" s="220"/>
      <c r="V202" s="220"/>
      <c r="W202" s="220"/>
      <c r="X202" s="220"/>
      <c r="Y202" s="220"/>
      <c r="Z202" s="209"/>
      <c r="AA202" s="209"/>
      <c r="AB202" s="209"/>
      <c r="AC202" s="209"/>
      <c r="AD202" s="209"/>
      <c r="AE202" s="209"/>
      <c r="AF202" s="209"/>
      <c r="AG202" s="209" t="s">
        <v>191</v>
      </c>
      <c r="AH202" s="209"/>
      <c r="AI202" s="209"/>
      <c r="AJ202" s="209"/>
      <c r="AK202" s="209"/>
      <c r="AL202" s="209"/>
      <c r="AM202" s="209"/>
      <c r="AN202" s="209"/>
      <c r="AO202" s="209"/>
      <c r="AP202" s="209"/>
      <c r="AQ202" s="209"/>
      <c r="AR202" s="209"/>
      <c r="AS202" s="209"/>
      <c r="AT202" s="209"/>
      <c r="AU202" s="209"/>
      <c r="AV202" s="209"/>
      <c r="AW202" s="209"/>
      <c r="AX202" s="209"/>
      <c r="AY202" s="209"/>
      <c r="AZ202" s="209"/>
      <c r="BA202" s="209"/>
      <c r="BB202" s="209"/>
      <c r="BC202" s="209"/>
      <c r="BD202" s="209"/>
      <c r="BE202" s="209"/>
      <c r="BF202" s="209"/>
      <c r="BG202" s="209"/>
      <c r="BH202" s="209"/>
    </row>
    <row r="203" spans="1:60" outlineLevel="1" x14ac:dyDescent="0.25">
      <c r="A203" s="230">
        <v>82</v>
      </c>
      <c r="B203" s="231" t="s">
        <v>535</v>
      </c>
      <c r="C203" s="243" t="s">
        <v>536</v>
      </c>
      <c r="D203" s="232" t="s">
        <v>277</v>
      </c>
      <c r="E203" s="233">
        <v>2</v>
      </c>
      <c r="F203" s="234"/>
      <c r="G203" s="235">
        <f>ROUND(E203*F203,2)</f>
        <v>0</v>
      </c>
      <c r="H203" s="234"/>
      <c r="I203" s="235">
        <f>ROUND(E203*H203,2)</f>
        <v>0</v>
      </c>
      <c r="J203" s="234"/>
      <c r="K203" s="235">
        <f>ROUND(E203*J203,2)</f>
        <v>0</v>
      </c>
      <c r="L203" s="235">
        <v>21</v>
      </c>
      <c r="M203" s="235">
        <f>G203*(1+L203/100)</f>
        <v>0</v>
      </c>
      <c r="N203" s="233">
        <v>0</v>
      </c>
      <c r="O203" s="233">
        <f>ROUND(E203*N203,2)</f>
        <v>0</v>
      </c>
      <c r="P203" s="233">
        <v>0</v>
      </c>
      <c r="Q203" s="233">
        <f>ROUND(E203*P203,2)</f>
        <v>0</v>
      </c>
      <c r="R203" s="235"/>
      <c r="S203" s="235" t="s">
        <v>200</v>
      </c>
      <c r="T203" s="236" t="s">
        <v>185</v>
      </c>
      <c r="U203" s="220">
        <v>0</v>
      </c>
      <c r="V203" s="220">
        <f>ROUND(E203*U203,2)</f>
        <v>0</v>
      </c>
      <c r="W203" s="220"/>
      <c r="X203" s="220" t="s">
        <v>217</v>
      </c>
      <c r="Y203" s="220" t="s">
        <v>187</v>
      </c>
      <c r="Z203" s="209"/>
      <c r="AA203" s="209"/>
      <c r="AB203" s="209"/>
      <c r="AC203" s="209"/>
      <c r="AD203" s="209"/>
      <c r="AE203" s="209"/>
      <c r="AF203" s="209"/>
      <c r="AG203" s="209" t="s">
        <v>357</v>
      </c>
      <c r="AH203" s="209"/>
      <c r="AI203" s="209"/>
      <c r="AJ203" s="209"/>
      <c r="AK203" s="209"/>
      <c r="AL203" s="209"/>
      <c r="AM203" s="209"/>
      <c r="AN203" s="209"/>
      <c r="AO203" s="209"/>
      <c r="AP203" s="209"/>
      <c r="AQ203" s="209"/>
      <c r="AR203" s="209"/>
      <c r="AS203" s="209"/>
      <c r="AT203" s="209"/>
      <c r="AU203" s="209"/>
      <c r="AV203" s="209"/>
      <c r="AW203" s="209"/>
      <c r="AX203" s="209"/>
      <c r="AY203" s="209"/>
      <c r="AZ203" s="209"/>
      <c r="BA203" s="209"/>
      <c r="BB203" s="209"/>
      <c r="BC203" s="209"/>
      <c r="BD203" s="209"/>
      <c r="BE203" s="209"/>
      <c r="BF203" s="209"/>
      <c r="BG203" s="209"/>
      <c r="BH203" s="209"/>
    </row>
    <row r="204" spans="1:60" outlineLevel="2" x14ac:dyDescent="0.25">
      <c r="A204" s="216"/>
      <c r="B204" s="217"/>
      <c r="C204" s="244" t="s">
        <v>537</v>
      </c>
      <c r="D204" s="238"/>
      <c r="E204" s="238"/>
      <c r="F204" s="238"/>
      <c r="G204" s="238"/>
      <c r="H204" s="220"/>
      <c r="I204" s="220"/>
      <c r="J204" s="220"/>
      <c r="K204" s="220"/>
      <c r="L204" s="220"/>
      <c r="M204" s="220"/>
      <c r="N204" s="219"/>
      <c r="O204" s="219"/>
      <c r="P204" s="219"/>
      <c r="Q204" s="219"/>
      <c r="R204" s="220"/>
      <c r="S204" s="220"/>
      <c r="T204" s="220"/>
      <c r="U204" s="220"/>
      <c r="V204" s="220"/>
      <c r="W204" s="220"/>
      <c r="X204" s="220"/>
      <c r="Y204" s="220"/>
      <c r="Z204" s="209"/>
      <c r="AA204" s="209"/>
      <c r="AB204" s="209"/>
      <c r="AC204" s="209"/>
      <c r="AD204" s="209"/>
      <c r="AE204" s="209"/>
      <c r="AF204" s="209"/>
      <c r="AG204" s="209" t="s">
        <v>190</v>
      </c>
      <c r="AH204" s="209"/>
      <c r="AI204" s="209"/>
      <c r="AJ204" s="209"/>
      <c r="AK204" s="209"/>
      <c r="AL204" s="209"/>
      <c r="AM204" s="209"/>
      <c r="AN204" s="209"/>
      <c r="AO204" s="209"/>
      <c r="AP204" s="209"/>
      <c r="AQ204" s="209"/>
      <c r="AR204" s="209"/>
      <c r="AS204" s="209"/>
      <c r="AT204" s="209"/>
      <c r="AU204" s="209"/>
      <c r="AV204" s="209"/>
      <c r="AW204" s="209"/>
      <c r="AX204" s="209"/>
      <c r="AY204" s="209"/>
      <c r="AZ204" s="209"/>
      <c r="BA204" s="209"/>
      <c r="BB204" s="209"/>
      <c r="BC204" s="209"/>
      <c r="BD204" s="209"/>
      <c r="BE204" s="209"/>
      <c r="BF204" s="209"/>
      <c r="BG204" s="209"/>
      <c r="BH204" s="209"/>
    </row>
    <row r="205" spans="1:60" outlineLevel="2" x14ac:dyDescent="0.25">
      <c r="A205" s="216"/>
      <c r="B205" s="217"/>
      <c r="C205" s="245"/>
      <c r="D205" s="240"/>
      <c r="E205" s="240"/>
      <c r="F205" s="240"/>
      <c r="G205" s="240"/>
      <c r="H205" s="220"/>
      <c r="I205" s="220"/>
      <c r="J205" s="220"/>
      <c r="K205" s="220"/>
      <c r="L205" s="220"/>
      <c r="M205" s="220"/>
      <c r="N205" s="219"/>
      <c r="O205" s="219"/>
      <c r="P205" s="219"/>
      <c r="Q205" s="219"/>
      <c r="R205" s="220"/>
      <c r="S205" s="220"/>
      <c r="T205" s="220"/>
      <c r="U205" s="220"/>
      <c r="V205" s="220"/>
      <c r="W205" s="220"/>
      <c r="X205" s="220"/>
      <c r="Y205" s="220"/>
      <c r="Z205" s="209"/>
      <c r="AA205" s="209"/>
      <c r="AB205" s="209"/>
      <c r="AC205" s="209"/>
      <c r="AD205" s="209"/>
      <c r="AE205" s="209"/>
      <c r="AF205" s="209"/>
      <c r="AG205" s="209" t="s">
        <v>191</v>
      </c>
      <c r="AH205" s="209"/>
      <c r="AI205" s="209"/>
      <c r="AJ205" s="209"/>
      <c r="AK205" s="209"/>
      <c r="AL205" s="209"/>
      <c r="AM205" s="209"/>
      <c r="AN205" s="209"/>
      <c r="AO205" s="209"/>
      <c r="AP205" s="209"/>
      <c r="AQ205" s="209"/>
      <c r="AR205" s="209"/>
      <c r="AS205" s="209"/>
      <c r="AT205" s="209"/>
      <c r="AU205" s="209"/>
      <c r="AV205" s="209"/>
      <c r="AW205" s="209"/>
      <c r="AX205" s="209"/>
      <c r="AY205" s="209"/>
      <c r="AZ205" s="209"/>
      <c r="BA205" s="209"/>
      <c r="BB205" s="209"/>
      <c r="BC205" s="209"/>
      <c r="BD205" s="209"/>
      <c r="BE205" s="209"/>
      <c r="BF205" s="209"/>
      <c r="BG205" s="209"/>
      <c r="BH205" s="209"/>
    </row>
    <row r="206" spans="1:60" outlineLevel="1" x14ac:dyDescent="0.25">
      <c r="A206" s="230">
        <v>83</v>
      </c>
      <c r="B206" s="231" t="s">
        <v>538</v>
      </c>
      <c r="C206" s="243" t="s">
        <v>521</v>
      </c>
      <c r="D206" s="232" t="s">
        <v>277</v>
      </c>
      <c r="E206" s="233">
        <v>2</v>
      </c>
      <c r="F206" s="234"/>
      <c r="G206" s="235">
        <f>ROUND(E206*F206,2)</f>
        <v>0</v>
      </c>
      <c r="H206" s="234"/>
      <c r="I206" s="235">
        <f>ROUND(E206*H206,2)</f>
        <v>0</v>
      </c>
      <c r="J206" s="234"/>
      <c r="K206" s="235">
        <f>ROUND(E206*J206,2)</f>
        <v>0</v>
      </c>
      <c r="L206" s="235">
        <v>21</v>
      </c>
      <c r="M206" s="235">
        <f>G206*(1+L206/100)</f>
        <v>0</v>
      </c>
      <c r="N206" s="233">
        <v>0</v>
      </c>
      <c r="O206" s="233">
        <f>ROUND(E206*N206,2)</f>
        <v>0</v>
      </c>
      <c r="P206" s="233">
        <v>0</v>
      </c>
      <c r="Q206" s="233">
        <f>ROUND(E206*P206,2)</f>
        <v>0</v>
      </c>
      <c r="R206" s="235"/>
      <c r="S206" s="235" t="s">
        <v>200</v>
      </c>
      <c r="T206" s="236" t="s">
        <v>185</v>
      </c>
      <c r="U206" s="220">
        <v>0</v>
      </c>
      <c r="V206" s="220">
        <f>ROUND(E206*U206,2)</f>
        <v>0</v>
      </c>
      <c r="W206" s="220"/>
      <c r="X206" s="220" t="s">
        <v>217</v>
      </c>
      <c r="Y206" s="220" t="s">
        <v>187</v>
      </c>
      <c r="Z206" s="209"/>
      <c r="AA206" s="209"/>
      <c r="AB206" s="209"/>
      <c r="AC206" s="209"/>
      <c r="AD206" s="209"/>
      <c r="AE206" s="209"/>
      <c r="AF206" s="209"/>
      <c r="AG206" s="209" t="s">
        <v>357</v>
      </c>
      <c r="AH206" s="209"/>
      <c r="AI206" s="209"/>
      <c r="AJ206" s="209"/>
      <c r="AK206" s="209"/>
      <c r="AL206" s="209"/>
      <c r="AM206" s="209"/>
      <c r="AN206" s="209"/>
      <c r="AO206" s="209"/>
      <c r="AP206" s="209"/>
      <c r="AQ206" s="209"/>
      <c r="AR206" s="209"/>
      <c r="AS206" s="209"/>
      <c r="AT206" s="209"/>
      <c r="AU206" s="209"/>
      <c r="AV206" s="209"/>
      <c r="AW206" s="209"/>
      <c r="AX206" s="209"/>
      <c r="AY206" s="209"/>
      <c r="AZ206" s="209"/>
      <c r="BA206" s="209"/>
      <c r="BB206" s="209"/>
      <c r="BC206" s="209"/>
      <c r="BD206" s="209"/>
      <c r="BE206" s="209"/>
      <c r="BF206" s="209"/>
      <c r="BG206" s="209"/>
      <c r="BH206" s="209"/>
    </row>
    <row r="207" spans="1:60" outlineLevel="2" x14ac:dyDescent="0.25">
      <c r="A207" s="216"/>
      <c r="B207" s="217"/>
      <c r="C207" s="244" t="s">
        <v>522</v>
      </c>
      <c r="D207" s="238"/>
      <c r="E207" s="238"/>
      <c r="F207" s="238"/>
      <c r="G207" s="238"/>
      <c r="H207" s="220"/>
      <c r="I207" s="220"/>
      <c r="J207" s="220"/>
      <c r="K207" s="220"/>
      <c r="L207" s="220"/>
      <c r="M207" s="220"/>
      <c r="N207" s="219"/>
      <c r="O207" s="219"/>
      <c r="P207" s="219"/>
      <c r="Q207" s="219"/>
      <c r="R207" s="220"/>
      <c r="S207" s="220"/>
      <c r="T207" s="220"/>
      <c r="U207" s="220"/>
      <c r="V207" s="220"/>
      <c r="W207" s="220"/>
      <c r="X207" s="220"/>
      <c r="Y207" s="220"/>
      <c r="Z207" s="209"/>
      <c r="AA207" s="209"/>
      <c r="AB207" s="209"/>
      <c r="AC207" s="209"/>
      <c r="AD207" s="209"/>
      <c r="AE207" s="209"/>
      <c r="AF207" s="209"/>
      <c r="AG207" s="209" t="s">
        <v>190</v>
      </c>
      <c r="AH207" s="209"/>
      <c r="AI207" s="209"/>
      <c r="AJ207" s="209"/>
      <c r="AK207" s="209"/>
      <c r="AL207" s="209"/>
      <c r="AM207" s="209"/>
      <c r="AN207" s="209"/>
      <c r="AO207" s="209"/>
      <c r="AP207" s="209"/>
      <c r="AQ207" s="209"/>
      <c r="AR207" s="209"/>
      <c r="AS207" s="209"/>
      <c r="AT207" s="209"/>
      <c r="AU207" s="209"/>
      <c r="AV207" s="209"/>
      <c r="AW207" s="209"/>
      <c r="AX207" s="209"/>
      <c r="AY207" s="209"/>
      <c r="AZ207" s="209"/>
      <c r="BA207" s="209"/>
      <c r="BB207" s="209"/>
      <c r="BC207" s="209"/>
      <c r="BD207" s="209"/>
      <c r="BE207" s="209"/>
      <c r="BF207" s="209"/>
      <c r="BG207" s="209"/>
      <c r="BH207" s="209"/>
    </row>
    <row r="208" spans="1:60" outlineLevel="2" x14ac:dyDescent="0.25">
      <c r="A208" s="216"/>
      <c r="B208" s="217"/>
      <c r="C208" s="245"/>
      <c r="D208" s="240"/>
      <c r="E208" s="240"/>
      <c r="F208" s="240"/>
      <c r="G208" s="240"/>
      <c r="H208" s="220"/>
      <c r="I208" s="220"/>
      <c r="J208" s="220"/>
      <c r="K208" s="220"/>
      <c r="L208" s="220"/>
      <c r="M208" s="220"/>
      <c r="N208" s="219"/>
      <c r="O208" s="219"/>
      <c r="P208" s="219"/>
      <c r="Q208" s="219"/>
      <c r="R208" s="220"/>
      <c r="S208" s="220"/>
      <c r="T208" s="220"/>
      <c r="U208" s="220"/>
      <c r="V208" s="220"/>
      <c r="W208" s="220"/>
      <c r="X208" s="220"/>
      <c r="Y208" s="220"/>
      <c r="Z208" s="209"/>
      <c r="AA208" s="209"/>
      <c r="AB208" s="209"/>
      <c r="AC208" s="209"/>
      <c r="AD208" s="209"/>
      <c r="AE208" s="209"/>
      <c r="AF208" s="209"/>
      <c r="AG208" s="209" t="s">
        <v>191</v>
      </c>
      <c r="AH208" s="209"/>
      <c r="AI208" s="209"/>
      <c r="AJ208" s="209"/>
      <c r="AK208" s="209"/>
      <c r="AL208" s="209"/>
      <c r="AM208" s="209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209"/>
      <c r="AY208" s="209"/>
      <c r="AZ208" s="209"/>
      <c r="BA208" s="209"/>
      <c r="BB208" s="209"/>
      <c r="BC208" s="209"/>
      <c r="BD208" s="209"/>
      <c r="BE208" s="209"/>
      <c r="BF208" s="209"/>
      <c r="BG208" s="209"/>
      <c r="BH208" s="209"/>
    </row>
    <row r="209" spans="1:60" outlineLevel="1" x14ac:dyDescent="0.25">
      <c r="A209" s="230">
        <v>84</v>
      </c>
      <c r="B209" s="231" t="s">
        <v>539</v>
      </c>
      <c r="C209" s="243" t="s">
        <v>540</v>
      </c>
      <c r="D209" s="232" t="s">
        <v>277</v>
      </c>
      <c r="E209" s="233">
        <v>2</v>
      </c>
      <c r="F209" s="234"/>
      <c r="G209" s="235">
        <f>ROUND(E209*F209,2)</f>
        <v>0</v>
      </c>
      <c r="H209" s="234"/>
      <c r="I209" s="235">
        <f>ROUND(E209*H209,2)</f>
        <v>0</v>
      </c>
      <c r="J209" s="234"/>
      <c r="K209" s="235">
        <f>ROUND(E209*J209,2)</f>
        <v>0</v>
      </c>
      <c r="L209" s="235">
        <v>21</v>
      </c>
      <c r="M209" s="235">
        <f>G209*(1+L209/100)</f>
        <v>0</v>
      </c>
      <c r="N209" s="233">
        <v>0</v>
      </c>
      <c r="O209" s="233">
        <f>ROUND(E209*N209,2)</f>
        <v>0</v>
      </c>
      <c r="P209" s="233">
        <v>0</v>
      </c>
      <c r="Q209" s="233">
        <f>ROUND(E209*P209,2)</f>
        <v>0</v>
      </c>
      <c r="R209" s="235"/>
      <c r="S209" s="235" t="s">
        <v>200</v>
      </c>
      <c r="T209" s="236" t="s">
        <v>185</v>
      </c>
      <c r="U209" s="220">
        <v>0</v>
      </c>
      <c r="V209" s="220">
        <f>ROUND(E209*U209,2)</f>
        <v>0</v>
      </c>
      <c r="W209" s="220"/>
      <c r="X209" s="220" t="s">
        <v>217</v>
      </c>
      <c r="Y209" s="220" t="s">
        <v>187</v>
      </c>
      <c r="Z209" s="209"/>
      <c r="AA209" s="209"/>
      <c r="AB209" s="209"/>
      <c r="AC209" s="209"/>
      <c r="AD209" s="209"/>
      <c r="AE209" s="209"/>
      <c r="AF209" s="209"/>
      <c r="AG209" s="209" t="s">
        <v>357</v>
      </c>
      <c r="AH209" s="209"/>
      <c r="AI209" s="209"/>
      <c r="AJ209" s="209"/>
      <c r="AK209" s="209"/>
      <c r="AL209" s="209"/>
      <c r="AM209" s="209"/>
      <c r="AN209" s="209"/>
      <c r="AO209" s="209"/>
      <c r="AP209" s="209"/>
      <c r="AQ209" s="209"/>
      <c r="AR209" s="209"/>
      <c r="AS209" s="209"/>
      <c r="AT209" s="209"/>
      <c r="AU209" s="209"/>
      <c r="AV209" s="209"/>
      <c r="AW209" s="209"/>
      <c r="AX209" s="209"/>
      <c r="AY209" s="209"/>
      <c r="AZ209" s="209"/>
      <c r="BA209" s="209"/>
      <c r="BB209" s="209"/>
      <c r="BC209" s="209"/>
      <c r="BD209" s="209"/>
      <c r="BE209" s="209"/>
      <c r="BF209" s="209"/>
      <c r="BG209" s="209"/>
      <c r="BH209" s="209"/>
    </row>
    <row r="210" spans="1:60" outlineLevel="2" x14ac:dyDescent="0.25">
      <c r="A210" s="216"/>
      <c r="B210" s="217"/>
      <c r="C210" s="244" t="s">
        <v>541</v>
      </c>
      <c r="D210" s="238"/>
      <c r="E210" s="238"/>
      <c r="F210" s="238"/>
      <c r="G210" s="238"/>
      <c r="H210" s="220"/>
      <c r="I210" s="220"/>
      <c r="J210" s="220"/>
      <c r="K210" s="220"/>
      <c r="L210" s="220"/>
      <c r="M210" s="220"/>
      <c r="N210" s="219"/>
      <c r="O210" s="219"/>
      <c r="P210" s="219"/>
      <c r="Q210" s="219"/>
      <c r="R210" s="220"/>
      <c r="S210" s="220"/>
      <c r="T210" s="220"/>
      <c r="U210" s="220"/>
      <c r="V210" s="220"/>
      <c r="W210" s="220"/>
      <c r="X210" s="220"/>
      <c r="Y210" s="220"/>
      <c r="Z210" s="209"/>
      <c r="AA210" s="209"/>
      <c r="AB210" s="209"/>
      <c r="AC210" s="209"/>
      <c r="AD210" s="209"/>
      <c r="AE210" s="209"/>
      <c r="AF210" s="209"/>
      <c r="AG210" s="209" t="s">
        <v>190</v>
      </c>
      <c r="AH210" s="209"/>
      <c r="AI210" s="209"/>
      <c r="AJ210" s="209"/>
      <c r="AK210" s="209"/>
      <c r="AL210" s="209"/>
      <c r="AM210" s="209"/>
      <c r="AN210" s="209"/>
      <c r="AO210" s="209"/>
      <c r="AP210" s="209"/>
      <c r="AQ210" s="209"/>
      <c r="AR210" s="209"/>
      <c r="AS210" s="209"/>
      <c r="AT210" s="209"/>
      <c r="AU210" s="209"/>
      <c r="AV210" s="209"/>
      <c r="AW210" s="209"/>
      <c r="AX210" s="209"/>
      <c r="AY210" s="209"/>
      <c r="AZ210" s="209"/>
      <c r="BA210" s="209"/>
      <c r="BB210" s="209"/>
      <c r="BC210" s="209"/>
      <c r="BD210" s="209"/>
      <c r="BE210" s="209"/>
      <c r="BF210" s="209"/>
      <c r="BG210" s="209"/>
      <c r="BH210" s="209"/>
    </row>
    <row r="211" spans="1:60" outlineLevel="2" x14ac:dyDescent="0.25">
      <c r="A211" s="216"/>
      <c r="B211" s="217"/>
      <c r="C211" s="245"/>
      <c r="D211" s="240"/>
      <c r="E211" s="240"/>
      <c r="F211" s="240"/>
      <c r="G211" s="240"/>
      <c r="H211" s="220"/>
      <c r="I211" s="220"/>
      <c r="J211" s="220"/>
      <c r="K211" s="220"/>
      <c r="L211" s="220"/>
      <c r="M211" s="220"/>
      <c r="N211" s="219"/>
      <c r="O211" s="219"/>
      <c r="P211" s="219"/>
      <c r="Q211" s="219"/>
      <c r="R211" s="220"/>
      <c r="S211" s="220"/>
      <c r="T211" s="220"/>
      <c r="U211" s="220"/>
      <c r="V211" s="220"/>
      <c r="W211" s="220"/>
      <c r="X211" s="220"/>
      <c r="Y211" s="220"/>
      <c r="Z211" s="209"/>
      <c r="AA211" s="209"/>
      <c r="AB211" s="209"/>
      <c r="AC211" s="209"/>
      <c r="AD211" s="209"/>
      <c r="AE211" s="209"/>
      <c r="AF211" s="209"/>
      <c r="AG211" s="209" t="s">
        <v>191</v>
      </c>
      <c r="AH211" s="209"/>
      <c r="AI211" s="209"/>
      <c r="AJ211" s="209"/>
      <c r="AK211" s="209"/>
      <c r="AL211" s="209"/>
      <c r="AM211" s="209"/>
      <c r="AN211" s="209"/>
      <c r="AO211" s="209"/>
      <c r="AP211" s="209"/>
      <c r="AQ211" s="209"/>
      <c r="AR211" s="209"/>
      <c r="AS211" s="209"/>
      <c r="AT211" s="209"/>
      <c r="AU211" s="209"/>
      <c r="AV211" s="209"/>
      <c r="AW211" s="209"/>
      <c r="AX211" s="209"/>
      <c r="AY211" s="209"/>
      <c r="AZ211" s="209"/>
      <c r="BA211" s="209"/>
      <c r="BB211" s="209"/>
      <c r="BC211" s="209"/>
      <c r="BD211" s="209"/>
      <c r="BE211" s="209"/>
      <c r="BF211" s="209"/>
      <c r="BG211" s="209"/>
      <c r="BH211" s="209"/>
    </row>
    <row r="212" spans="1:60" outlineLevel="1" x14ac:dyDescent="0.25">
      <c r="A212" s="230">
        <v>85</v>
      </c>
      <c r="B212" s="231" t="s">
        <v>542</v>
      </c>
      <c r="C212" s="243" t="s">
        <v>543</v>
      </c>
      <c r="D212" s="232" t="s">
        <v>277</v>
      </c>
      <c r="E212" s="233">
        <v>2</v>
      </c>
      <c r="F212" s="234"/>
      <c r="G212" s="235">
        <f>ROUND(E212*F212,2)</f>
        <v>0</v>
      </c>
      <c r="H212" s="234"/>
      <c r="I212" s="235">
        <f>ROUND(E212*H212,2)</f>
        <v>0</v>
      </c>
      <c r="J212" s="234"/>
      <c r="K212" s="235">
        <f>ROUND(E212*J212,2)</f>
        <v>0</v>
      </c>
      <c r="L212" s="235">
        <v>21</v>
      </c>
      <c r="M212" s="235">
        <f>G212*(1+L212/100)</f>
        <v>0</v>
      </c>
      <c r="N212" s="233">
        <v>0</v>
      </c>
      <c r="O212" s="233">
        <f>ROUND(E212*N212,2)</f>
        <v>0</v>
      </c>
      <c r="P212" s="233">
        <v>0</v>
      </c>
      <c r="Q212" s="233">
        <f>ROUND(E212*P212,2)</f>
        <v>0</v>
      </c>
      <c r="R212" s="235"/>
      <c r="S212" s="235" t="s">
        <v>200</v>
      </c>
      <c r="T212" s="236" t="s">
        <v>185</v>
      </c>
      <c r="U212" s="220">
        <v>0</v>
      </c>
      <c r="V212" s="220">
        <f>ROUND(E212*U212,2)</f>
        <v>0</v>
      </c>
      <c r="W212" s="220"/>
      <c r="X212" s="220" t="s">
        <v>217</v>
      </c>
      <c r="Y212" s="220" t="s">
        <v>187</v>
      </c>
      <c r="Z212" s="209"/>
      <c r="AA212" s="209"/>
      <c r="AB212" s="209"/>
      <c r="AC212" s="209"/>
      <c r="AD212" s="209"/>
      <c r="AE212" s="209"/>
      <c r="AF212" s="209"/>
      <c r="AG212" s="209" t="s">
        <v>357</v>
      </c>
      <c r="AH212" s="209"/>
      <c r="AI212" s="209"/>
      <c r="AJ212" s="209"/>
      <c r="AK212" s="209"/>
      <c r="AL212" s="209"/>
      <c r="AM212" s="209"/>
      <c r="AN212" s="209"/>
      <c r="AO212" s="209"/>
      <c r="AP212" s="209"/>
      <c r="AQ212" s="209"/>
      <c r="AR212" s="209"/>
      <c r="AS212" s="209"/>
      <c r="AT212" s="209"/>
      <c r="AU212" s="209"/>
      <c r="AV212" s="209"/>
      <c r="AW212" s="209"/>
      <c r="AX212" s="209"/>
      <c r="AY212" s="209"/>
      <c r="AZ212" s="209"/>
      <c r="BA212" s="209"/>
      <c r="BB212" s="209"/>
      <c r="BC212" s="209"/>
      <c r="BD212" s="209"/>
      <c r="BE212" s="209"/>
      <c r="BF212" s="209"/>
      <c r="BG212" s="209"/>
      <c r="BH212" s="209"/>
    </row>
    <row r="213" spans="1:60" outlineLevel="2" x14ac:dyDescent="0.25">
      <c r="A213" s="216"/>
      <c r="B213" s="217"/>
      <c r="C213" s="244" t="s">
        <v>544</v>
      </c>
      <c r="D213" s="238"/>
      <c r="E213" s="238"/>
      <c r="F213" s="238"/>
      <c r="G213" s="238"/>
      <c r="H213" s="220"/>
      <c r="I213" s="220"/>
      <c r="J213" s="220"/>
      <c r="K213" s="220"/>
      <c r="L213" s="220"/>
      <c r="M213" s="220"/>
      <c r="N213" s="219"/>
      <c r="O213" s="219"/>
      <c r="P213" s="219"/>
      <c r="Q213" s="219"/>
      <c r="R213" s="220"/>
      <c r="S213" s="220"/>
      <c r="T213" s="220"/>
      <c r="U213" s="220"/>
      <c r="V213" s="220"/>
      <c r="W213" s="220"/>
      <c r="X213" s="220"/>
      <c r="Y213" s="220"/>
      <c r="Z213" s="209"/>
      <c r="AA213" s="209"/>
      <c r="AB213" s="209"/>
      <c r="AC213" s="209"/>
      <c r="AD213" s="209"/>
      <c r="AE213" s="209"/>
      <c r="AF213" s="209"/>
      <c r="AG213" s="209" t="s">
        <v>190</v>
      </c>
      <c r="AH213" s="209"/>
      <c r="AI213" s="209"/>
      <c r="AJ213" s="209"/>
      <c r="AK213" s="209"/>
      <c r="AL213" s="209"/>
      <c r="AM213" s="209"/>
      <c r="AN213" s="209"/>
      <c r="AO213" s="209"/>
      <c r="AP213" s="209"/>
      <c r="AQ213" s="209"/>
      <c r="AR213" s="209"/>
      <c r="AS213" s="209"/>
      <c r="AT213" s="209"/>
      <c r="AU213" s="209"/>
      <c r="AV213" s="209"/>
      <c r="AW213" s="209"/>
      <c r="AX213" s="209"/>
      <c r="AY213" s="209"/>
      <c r="AZ213" s="209"/>
      <c r="BA213" s="209"/>
      <c r="BB213" s="209"/>
      <c r="BC213" s="209"/>
      <c r="BD213" s="209"/>
      <c r="BE213" s="209"/>
      <c r="BF213" s="209"/>
      <c r="BG213" s="209"/>
      <c r="BH213" s="209"/>
    </row>
    <row r="214" spans="1:60" outlineLevel="2" x14ac:dyDescent="0.25">
      <c r="A214" s="216"/>
      <c r="B214" s="217"/>
      <c r="C214" s="245"/>
      <c r="D214" s="240"/>
      <c r="E214" s="240"/>
      <c r="F214" s="240"/>
      <c r="G214" s="240"/>
      <c r="H214" s="220"/>
      <c r="I214" s="220"/>
      <c r="J214" s="220"/>
      <c r="K214" s="220"/>
      <c r="L214" s="220"/>
      <c r="M214" s="220"/>
      <c r="N214" s="219"/>
      <c r="O214" s="219"/>
      <c r="P214" s="219"/>
      <c r="Q214" s="219"/>
      <c r="R214" s="220"/>
      <c r="S214" s="220"/>
      <c r="T214" s="220"/>
      <c r="U214" s="220"/>
      <c r="V214" s="220"/>
      <c r="W214" s="220"/>
      <c r="X214" s="220"/>
      <c r="Y214" s="220"/>
      <c r="Z214" s="209"/>
      <c r="AA214" s="209"/>
      <c r="AB214" s="209"/>
      <c r="AC214" s="209"/>
      <c r="AD214" s="209"/>
      <c r="AE214" s="209"/>
      <c r="AF214" s="209"/>
      <c r="AG214" s="209" t="s">
        <v>191</v>
      </c>
      <c r="AH214" s="209"/>
      <c r="AI214" s="209"/>
      <c r="AJ214" s="209"/>
      <c r="AK214" s="209"/>
      <c r="AL214" s="209"/>
      <c r="AM214" s="209"/>
      <c r="AN214" s="209"/>
      <c r="AO214" s="209"/>
      <c r="AP214" s="209"/>
      <c r="AQ214" s="209"/>
      <c r="AR214" s="209"/>
      <c r="AS214" s="209"/>
      <c r="AT214" s="209"/>
      <c r="AU214" s="209"/>
      <c r="AV214" s="209"/>
      <c r="AW214" s="209"/>
      <c r="AX214" s="209"/>
      <c r="AY214" s="209"/>
      <c r="AZ214" s="209"/>
      <c r="BA214" s="209"/>
      <c r="BB214" s="209"/>
      <c r="BC214" s="209"/>
      <c r="BD214" s="209"/>
      <c r="BE214" s="209"/>
      <c r="BF214" s="209"/>
      <c r="BG214" s="209"/>
      <c r="BH214" s="209"/>
    </row>
    <row r="215" spans="1:60" x14ac:dyDescent="0.25">
      <c r="A215" s="223" t="s">
        <v>179</v>
      </c>
      <c r="B215" s="224" t="s">
        <v>121</v>
      </c>
      <c r="C215" s="242" t="s">
        <v>122</v>
      </c>
      <c r="D215" s="225"/>
      <c r="E215" s="226"/>
      <c r="F215" s="227"/>
      <c r="G215" s="227">
        <f>SUMIF(AG216:AG235,"&lt;&gt;NOR",G216:G235)</f>
        <v>0</v>
      </c>
      <c r="H215" s="227"/>
      <c r="I215" s="227">
        <f>SUM(I216:I235)</f>
        <v>0</v>
      </c>
      <c r="J215" s="227"/>
      <c r="K215" s="227">
        <f>SUM(K216:K235)</f>
        <v>0</v>
      </c>
      <c r="L215" s="227"/>
      <c r="M215" s="227">
        <f>SUM(M216:M235)</f>
        <v>0</v>
      </c>
      <c r="N215" s="226"/>
      <c r="O215" s="226">
        <f>SUM(O216:O235)</f>
        <v>0</v>
      </c>
      <c r="P215" s="226"/>
      <c r="Q215" s="226">
        <f>SUM(Q216:Q235)</f>
        <v>0</v>
      </c>
      <c r="R215" s="227"/>
      <c r="S215" s="227"/>
      <c r="T215" s="228"/>
      <c r="U215" s="222"/>
      <c r="V215" s="222">
        <f>SUM(V216:V235)</f>
        <v>0</v>
      </c>
      <c r="W215" s="222"/>
      <c r="X215" s="222"/>
      <c r="Y215" s="222"/>
      <c r="AG215" t="s">
        <v>180</v>
      </c>
    </row>
    <row r="216" spans="1:60" outlineLevel="1" x14ac:dyDescent="0.25">
      <c r="A216" s="230">
        <v>86</v>
      </c>
      <c r="B216" s="231" t="s">
        <v>545</v>
      </c>
      <c r="C216" s="243" t="s">
        <v>546</v>
      </c>
      <c r="D216" s="232" t="s">
        <v>277</v>
      </c>
      <c r="E216" s="233">
        <v>2</v>
      </c>
      <c r="F216" s="234"/>
      <c r="G216" s="235">
        <f>ROUND(E216*F216,2)</f>
        <v>0</v>
      </c>
      <c r="H216" s="234"/>
      <c r="I216" s="235">
        <f>ROUND(E216*H216,2)</f>
        <v>0</v>
      </c>
      <c r="J216" s="234"/>
      <c r="K216" s="235">
        <f>ROUND(E216*J216,2)</f>
        <v>0</v>
      </c>
      <c r="L216" s="235">
        <v>21</v>
      </c>
      <c r="M216" s="235">
        <f>G216*(1+L216/100)</f>
        <v>0</v>
      </c>
      <c r="N216" s="233">
        <v>0</v>
      </c>
      <c r="O216" s="233">
        <f>ROUND(E216*N216,2)</f>
        <v>0</v>
      </c>
      <c r="P216" s="233">
        <v>0</v>
      </c>
      <c r="Q216" s="233">
        <f>ROUND(E216*P216,2)</f>
        <v>0</v>
      </c>
      <c r="R216" s="235"/>
      <c r="S216" s="235" t="s">
        <v>200</v>
      </c>
      <c r="T216" s="236" t="s">
        <v>185</v>
      </c>
      <c r="U216" s="220">
        <v>0</v>
      </c>
      <c r="V216" s="220">
        <f>ROUND(E216*U216,2)</f>
        <v>0</v>
      </c>
      <c r="W216" s="220"/>
      <c r="X216" s="220" t="s">
        <v>217</v>
      </c>
      <c r="Y216" s="220" t="s">
        <v>187</v>
      </c>
      <c r="Z216" s="209"/>
      <c r="AA216" s="209"/>
      <c r="AB216" s="209"/>
      <c r="AC216" s="209"/>
      <c r="AD216" s="209"/>
      <c r="AE216" s="209"/>
      <c r="AF216" s="209"/>
      <c r="AG216" s="209" t="s">
        <v>357</v>
      </c>
      <c r="AH216" s="209"/>
      <c r="AI216" s="209"/>
      <c r="AJ216" s="209"/>
      <c r="AK216" s="209"/>
      <c r="AL216" s="209"/>
      <c r="AM216" s="209"/>
      <c r="AN216" s="209"/>
      <c r="AO216" s="209"/>
      <c r="AP216" s="209"/>
      <c r="AQ216" s="209"/>
      <c r="AR216" s="209"/>
      <c r="AS216" s="209"/>
      <c r="AT216" s="209"/>
      <c r="AU216" s="209"/>
      <c r="AV216" s="209"/>
      <c r="AW216" s="209"/>
      <c r="AX216" s="209"/>
      <c r="AY216" s="209"/>
      <c r="AZ216" s="209"/>
      <c r="BA216" s="209"/>
      <c r="BB216" s="209"/>
      <c r="BC216" s="209"/>
      <c r="BD216" s="209"/>
      <c r="BE216" s="209"/>
      <c r="BF216" s="209"/>
      <c r="BG216" s="209"/>
      <c r="BH216" s="209"/>
    </row>
    <row r="217" spans="1:60" outlineLevel="2" x14ac:dyDescent="0.25">
      <c r="A217" s="216"/>
      <c r="B217" s="217"/>
      <c r="C217" s="244" t="s">
        <v>547</v>
      </c>
      <c r="D217" s="238"/>
      <c r="E217" s="238"/>
      <c r="F217" s="238"/>
      <c r="G217" s="238"/>
      <c r="H217" s="220"/>
      <c r="I217" s="220"/>
      <c r="J217" s="220"/>
      <c r="K217" s="220"/>
      <c r="L217" s="220"/>
      <c r="M217" s="220"/>
      <c r="N217" s="219"/>
      <c r="O217" s="219"/>
      <c r="P217" s="219"/>
      <c r="Q217" s="219"/>
      <c r="R217" s="220"/>
      <c r="S217" s="220"/>
      <c r="T217" s="220"/>
      <c r="U217" s="220"/>
      <c r="V217" s="220"/>
      <c r="W217" s="220"/>
      <c r="X217" s="220"/>
      <c r="Y217" s="220"/>
      <c r="Z217" s="209"/>
      <c r="AA217" s="209"/>
      <c r="AB217" s="209"/>
      <c r="AC217" s="209"/>
      <c r="AD217" s="209"/>
      <c r="AE217" s="209"/>
      <c r="AF217" s="209"/>
      <c r="AG217" s="209" t="s">
        <v>190</v>
      </c>
      <c r="AH217" s="209"/>
      <c r="AI217" s="209"/>
      <c r="AJ217" s="209"/>
      <c r="AK217" s="209"/>
      <c r="AL217" s="209"/>
      <c r="AM217" s="209"/>
      <c r="AN217" s="209"/>
      <c r="AO217" s="209"/>
      <c r="AP217" s="209"/>
      <c r="AQ217" s="209"/>
      <c r="AR217" s="209"/>
      <c r="AS217" s="209"/>
      <c r="AT217" s="209"/>
      <c r="AU217" s="209"/>
      <c r="AV217" s="209"/>
      <c r="AW217" s="209"/>
      <c r="AX217" s="209"/>
      <c r="AY217" s="209"/>
      <c r="AZ217" s="209"/>
      <c r="BA217" s="209"/>
      <c r="BB217" s="209"/>
      <c r="BC217" s="209"/>
      <c r="BD217" s="209"/>
      <c r="BE217" s="209"/>
      <c r="BF217" s="209"/>
      <c r="BG217" s="209"/>
      <c r="BH217" s="209"/>
    </row>
    <row r="218" spans="1:60" outlineLevel="2" x14ac:dyDescent="0.25">
      <c r="A218" s="216"/>
      <c r="B218" s="217"/>
      <c r="C218" s="245"/>
      <c r="D218" s="240"/>
      <c r="E218" s="240"/>
      <c r="F218" s="240"/>
      <c r="G218" s="240"/>
      <c r="H218" s="220"/>
      <c r="I218" s="220"/>
      <c r="J218" s="220"/>
      <c r="K218" s="220"/>
      <c r="L218" s="220"/>
      <c r="M218" s="220"/>
      <c r="N218" s="219"/>
      <c r="O218" s="219"/>
      <c r="P218" s="219"/>
      <c r="Q218" s="219"/>
      <c r="R218" s="220"/>
      <c r="S218" s="220"/>
      <c r="T218" s="220"/>
      <c r="U218" s="220"/>
      <c r="V218" s="220"/>
      <c r="W218" s="220"/>
      <c r="X218" s="220"/>
      <c r="Y218" s="220"/>
      <c r="Z218" s="209"/>
      <c r="AA218" s="209"/>
      <c r="AB218" s="209"/>
      <c r="AC218" s="209"/>
      <c r="AD218" s="209"/>
      <c r="AE218" s="209"/>
      <c r="AF218" s="209"/>
      <c r="AG218" s="209" t="s">
        <v>191</v>
      </c>
      <c r="AH218" s="209"/>
      <c r="AI218" s="209"/>
      <c r="AJ218" s="209"/>
      <c r="AK218" s="209"/>
      <c r="AL218" s="209"/>
      <c r="AM218" s="209"/>
      <c r="AN218" s="209"/>
      <c r="AO218" s="209"/>
      <c r="AP218" s="209"/>
      <c r="AQ218" s="209"/>
      <c r="AR218" s="209"/>
      <c r="AS218" s="209"/>
      <c r="AT218" s="209"/>
      <c r="AU218" s="209"/>
      <c r="AV218" s="209"/>
      <c r="AW218" s="209"/>
      <c r="AX218" s="209"/>
      <c r="AY218" s="209"/>
      <c r="AZ218" s="209"/>
      <c r="BA218" s="209"/>
      <c r="BB218" s="209"/>
      <c r="BC218" s="209"/>
      <c r="BD218" s="209"/>
      <c r="BE218" s="209"/>
      <c r="BF218" s="209"/>
      <c r="BG218" s="209"/>
      <c r="BH218" s="209"/>
    </row>
    <row r="219" spans="1:60" outlineLevel="1" x14ac:dyDescent="0.25">
      <c r="A219" s="230">
        <v>87</v>
      </c>
      <c r="B219" s="231" t="s">
        <v>548</v>
      </c>
      <c r="C219" s="243" t="s">
        <v>549</v>
      </c>
      <c r="D219" s="232" t="s">
        <v>277</v>
      </c>
      <c r="E219" s="233">
        <v>2</v>
      </c>
      <c r="F219" s="234"/>
      <c r="G219" s="235">
        <f>ROUND(E219*F219,2)</f>
        <v>0</v>
      </c>
      <c r="H219" s="234"/>
      <c r="I219" s="235">
        <f>ROUND(E219*H219,2)</f>
        <v>0</v>
      </c>
      <c r="J219" s="234"/>
      <c r="K219" s="235">
        <f>ROUND(E219*J219,2)</f>
        <v>0</v>
      </c>
      <c r="L219" s="235">
        <v>21</v>
      </c>
      <c r="M219" s="235">
        <f>G219*(1+L219/100)</f>
        <v>0</v>
      </c>
      <c r="N219" s="233">
        <v>0</v>
      </c>
      <c r="O219" s="233">
        <f>ROUND(E219*N219,2)</f>
        <v>0</v>
      </c>
      <c r="P219" s="233">
        <v>0</v>
      </c>
      <c r="Q219" s="233">
        <f>ROUND(E219*P219,2)</f>
        <v>0</v>
      </c>
      <c r="R219" s="235"/>
      <c r="S219" s="235" t="s">
        <v>200</v>
      </c>
      <c r="T219" s="236" t="s">
        <v>185</v>
      </c>
      <c r="U219" s="220">
        <v>0</v>
      </c>
      <c r="V219" s="220">
        <f>ROUND(E219*U219,2)</f>
        <v>0</v>
      </c>
      <c r="W219" s="220"/>
      <c r="X219" s="220" t="s">
        <v>217</v>
      </c>
      <c r="Y219" s="220" t="s">
        <v>187</v>
      </c>
      <c r="Z219" s="209"/>
      <c r="AA219" s="209"/>
      <c r="AB219" s="209"/>
      <c r="AC219" s="209"/>
      <c r="AD219" s="209"/>
      <c r="AE219" s="209"/>
      <c r="AF219" s="209"/>
      <c r="AG219" s="209" t="s">
        <v>357</v>
      </c>
      <c r="AH219" s="209"/>
      <c r="AI219" s="209"/>
      <c r="AJ219" s="209"/>
      <c r="AK219" s="209"/>
      <c r="AL219" s="209"/>
      <c r="AM219" s="209"/>
      <c r="AN219" s="209"/>
      <c r="AO219" s="209"/>
      <c r="AP219" s="209"/>
      <c r="AQ219" s="209"/>
      <c r="AR219" s="209"/>
      <c r="AS219" s="209"/>
      <c r="AT219" s="209"/>
      <c r="AU219" s="209"/>
      <c r="AV219" s="209"/>
      <c r="AW219" s="209"/>
      <c r="AX219" s="209"/>
      <c r="AY219" s="209"/>
      <c r="AZ219" s="209"/>
      <c r="BA219" s="209"/>
      <c r="BB219" s="209"/>
      <c r="BC219" s="209"/>
      <c r="BD219" s="209"/>
      <c r="BE219" s="209"/>
      <c r="BF219" s="209"/>
      <c r="BG219" s="209"/>
      <c r="BH219" s="209"/>
    </row>
    <row r="220" spans="1:60" outlineLevel="2" x14ac:dyDescent="0.25">
      <c r="A220" s="216"/>
      <c r="B220" s="217"/>
      <c r="C220" s="244" t="s">
        <v>550</v>
      </c>
      <c r="D220" s="238"/>
      <c r="E220" s="238"/>
      <c r="F220" s="238"/>
      <c r="G220" s="238"/>
      <c r="H220" s="220"/>
      <c r="I220" s="220"/>
      <c r="J220" s="220"/>
      <c r="K220" s="220"/>
      <c r="L220" s="220"/>
      <c r="M220" s="220"/>
      <c r="N220" s="219"/>
      <c r="O220" s="219"/>
      <c r="P220" s="219"/>
      <c r="Q220" s="219"/>
      <c r="R220" s="220"/>
      <c r="S220" s="220"/>
      <c r="T220" s="220"/>
      <c r="U220" s="220"/>
      <c r="V220" s="220"/>
      <c r="W220" s="220"/>
      <c r="X220" s="220"/>
      <c r="Y220" s="220"/>
      <c r="Z220" s="209"/>
      <c r="AA220" s="209"/>
      <c r="AB220" s="209"/>
      <c r="AC220" s="209"/>
      <c r="AD220" s="209"/>
      <c r="AE220" s="209"/>
      <c r="AF220" s="209"/>
      <c r="AG220" s="209" t="s">
        <v>190</v>
      </c>
      <c r="AH220" s="209"/>
      <c r="AI220" s="209"/>
      <c r="AJ220" s="209"/>
      <c r="AK220" s="209"/>
      <c r="AL220" s="209"/>
      <c r="AM220" s="209"/>
      <c r="AN220" s="209"/>
      <c r="AO220" s="209"/>
      <c r="AP220" s="209"/>
      <c r="AQ220" s="209"/>
      <c r="AR220" s="209"/>
      <c r="AS220" s="209"/>
      <c r="AT220" s="209"/>
      <c r="AU220" s="209"/>
      <c r="AV220" s="209"/>
      <c r="AW220" s="209"/>
      <c r="AX220" s="209"/>
      <c r="AY220" s="209"/>
      <c r="AZ220" s="209"/>
      <c r="BA220" s="209"/>
      <c r="BB220" s="209"/>
      <c r="BC220" s="209"/>
      <c r="BD220" s="209"/>
      <c r="BE220" s="209"/>
      <c r="BF220" s="209"/>
      <c r="BG220" s="209"/>
      <c r="BH220" s="209"/>
    </row>
    <row r="221" spans="1:60" outlineLevel="2" x14ac:dyDescent="0.25">
      <c r="A221" s="216"/>
      <c r="B221" s="217"/>
      <c r="C221" s="245"/>
      <c r="D221" s="240"/>
      <c r="E221" s="240"/>
      <c r="F221" s="240"/>
      <c r="G221" s="240"/>
      <c r="H221" s="220"/>
      <c r="I221" s="220"/>
      <c r="J221" s="220"/>
      <c r="K221" s="220"/>
      <c r="L221" s="220"/>
      <c r="M221" s="220"/>
      <c r="N221" s="219"/>
      <c r="O221" s="219"/>
      <c r="P221" s="219"/>
      <c r="Q221" s="219"/>
      <c r="R221" s="220"/>
      <c r="S221" s="220"/>
      <c r="T221" s="220"/>
      <c r="U221" s="220"/>
      <c r="V221" s="220"/>
      <c r="W221" s="220"/>
      <c r="X221" s="220"/>
      <c r="Y221" s="220"/>
      <c r="Z221" s="209"/>
      <c r="AA221" s="209"/>
      <c r="AB221" s="209"/>
      <c r="AC221" s="209"/>
      <c r="AD221" s="209"/>
      <c r="AE221" s="209"/>
      <c r="AF221" s="209"/>
      <c r="AG221" s="209" t="s">
        <v>191</v>
      </c>
      <c r="AH221" s="209"/>
      <c r="AI221" s="209"/>
      <c r="AJ221" s="209"/>
      <c r="AK221" s="209"/>
      <c r="AL221" s="209"/>
      <c r="AM221" s="209"/>
      <c r="AN221" s="209"/>
      <c r="AO221" s="209"/>
      <c r="AP221" s="209"/>
      <c r="AQ221" s="209"/>
      <c r="AR221" s="209"/>
      <c r="AS221" s="209"/>
      <c r="AT221" s="209"/>
      <c r="AU221" s="209"/>
      <c r="AV221" s="209"/>
      <c r="AW221" s="209"/>
      <c r="AX221" s="209"/>
      <c r="AY221" s="209"/>
      <c r="AZ221" s="209"/>
      <c r="BA221" s="209"/>
      <c r="BB221" s="209"/>
      <c r="BC221" s="209"/>
      <c r="BD221" s="209"/>
      <c r="BE221" s="209"/>
      <c r="BF221" s="209"/>
      <c r="BG221" s="209"/>
      <c r="BH221" s="209"/>
    </row>
    <row r="222" spans="1:60" outlineLevel="1" x14ac:dyDescent="0.25">
      <c r="A222" s="230">
        <v>88</v>
      </c>
      <c r="B222" s="231" t="s">
        <v>551</v>
      </c>
      <c r="C222" s="243" t="s">
        <v>552</v>
      </c>
      <c r="D222" s="232" t="s">
        <v>277</v>
      </c>
      <c r="E222" s="233">
        <v>44</v>
      </c>
      <c r="F222" s="234"/>
      <c r="G222" s="235">
        <f>ROUND(E222*F222,2)</f>
        <v>0</v>
      </c>
      <c r="H222" s="234"/>
      <c r="I222" s="235">
        <f>ROUND(E222*H222,2)</f>
        <v>0</v>
      </c>
      <c r="J222" s="234"/>
      <c r="K222" s="235">
        <f>ROUND(E222*J222,2)</f>
        <v>0</v>
      </c>
      <c r="L222" s="235">
        <v>21</v>
      </c>
      <c r="M222" s="235">
        <f>G222*(1+L222/100)</f>
        <v>0</v>
      </c>
      <c r="N222" s="233">
        <v>0</v>
      </c>
      <c r="O222" s="233">
        <f>ROUND(E222*N222,2)</f>
        <v>0</v>
      </c>
      <c r="P222" s="233">
        <v>0</v>
      </c>
      <c r="Q222" s="233">
        <f>ROUND(E222*P222,2)</f>
        <v>0</v>
      </c>
      <c r="R222" s="235"/>
      <c r="S222" s="235" t="s">
        <v>200</v>
      </c>
      <c r="T222" s="236" t="s">
        <v>185</v>
      </c>
      <c r="U222" s="220">
        <v>0</v>
      </c>
      <c r="V222" s="220">
        <f>ROUND(E222*U222,2)</f>
        <v>0</v>
      </c>
      <c r="W222" s="220"/>
      <c r="X222" s="220" t="s">
        <v>217</v>
      </c>
      <c r="Y222" s="220" t="s">
        <v>187</v>
      </c>
      <c r="Z222" s="209"/>
      <c r="AA222" s="209"/>
      <c r="AB222" s="209"/>
      <c r="AC222" s="209"/>
      <c r="AD222" s="209"/>
      <c r="AE222" s="209"/>
      <c r="AF222" s="209"/>
      <c r="AG222" s="209" t="s">
        <v>357</v>
      </c>
      <c r="AH222" s="209"/>
      <c r="AI222" s="209"/>
      <c r="AJ222" s="209"/>
      <c r="AK222" s="209"/>
      <c r="AL222" s="209"/>
      <c r="AM222" s="209"/>
      <c r="AN222" s="209"/>
      <c r="AO222" s="209"/>
      <c r="AP222" s="209"/>
      <c r="AQ222" s="209"/>
      <c r="AR222" s="209"/>
      <c r="AS222" s="209"/>
      <c r="AT222" s="209"/>
      <c r="AU222" s="209"/>
      <c r="AV222" s="209"/>
      <c r="AW222" s="209"/>
      <c r="AX222" s="209"/>
      <c r="AY222" s="209"/>
      <c r="AZ222" s="209"/>
      <c r="BA222" s="209"/>
      <c r="BB222" s="209"/>
      <c r="BC222" s="209"/>
      <c r="BD222" s="209"/>
      <c r="BE222" s="209"/>
      <c r="BF222" s="209"/>
      <c r="BG222" s="209"/>
      <c r="BH222" s="209"/>
    </row>
    <row r="223" spans="1:60" outlineLevel="2" x14ac:dyDescent="0.25">
      <c r="A223" s="216"/>
      <c r="B223" s="217"/>
      <c r="C223" s="244" t="s">
        <v>553</v>
      </c>
      <c r="D223" s="238"/>
      <c r="E223" s="238"/>
      <c r="F223" s="238"/>
      <c r="G223" s="238"/>
      <c r="H223" s="220"/>
      <c r="I223" s="220"/>
      <c r="J223" s="220"/>
      <c r="K223" s="220"/>
      <c r="L223" s="220"/>
      <c r="M223" s="220"/>
      <c r="N223" s="219"/>
      <c r="O223" s="219"/>
      <c r="P223" s="219"/>
      <c r="Q223" s="219"/>
      <c r="R223" s="220"/>
      <c r="S223" s="220"/>
      <c r="T223" s="220"/>
      <c r="U223" s="220"/>
      <c r="V223" s="220"/>
      <c r="W223" s="220"/>
      <c r="X223" s="220"/>
      <c r="Y223" s="220"/>
      <c r="Z223" s="209"/>
      <c r="AA223" s="209"/>
      <c r="AB223" s="209"/>
      <c r="AC223" s="209"/>
      <c r="AD223" s="209"/>
      <c r="AE223" s="209"/>
      <c r="AF223" s="209"/>
      <c r="AG223" s="209" t="s">
        <v>190</v>
      </c>
      <c r="AH223" s="209"/>
      <c r="AI223" s="209"/>
      <c r="AJ223" s="209"/>
      <c r="AK223" s="209"/>
      <c r="AL223" s="209"/>
      <c r="AM223" s="209"/>
      <c r="AN223" s="209"/>
      <c r="AO223" s="209"/>
      <c r="AP223" s="209"/>
      <c r="AQ223" s="209"/>
      <c r="AR223" s="209"/>
      <c r="AS223" s="209"/>
      <c r="AT223" s="209"/>
      <c r="AU223" s="209"/>
      <c r="AV223" s="209"/>
      <c r="AW223" s="209"/>
      <c r="AX223" s="209"/>
      <c r="AY223" s="209"/>
      <c r="AZ223" s="209"/>
      <c r="BA223" s="209"/>
      <c r="BB223" s="209"/>
      <c r="BC223" s="209"/>
      <c r="BD223" s="209"/>
      <c r="BE223" s="209"/>
      <c r="BF223" s="209"/>
      <c r="BG223" s="209"/>
      <c r="BH223" s="209"/>
    </row>
    <row r="224" spans="1:60" outlineLevel="2" x14ac:dyDescent="0.25">
      <c r="A224" s="216"/>
      <c r="B224" s="217"/>
      <c r="C224" s="245"/>
      <c r="D224" s="240"/>
      <c r="E224" s="240"/>
      <c r="F224" s="240"/>
      <c r="G224" s="240"/>
      <c r="H224" s="220"/>
      <c r="I224" s="220"/>
      <c r="J224" s="220"/>
      <c r="K224" s="220"/>
      <c r="L224" s="220"/>
      <c r="M224" s="220"/>
      <c r="N224" s="219"/>
      <c r="O224" s="219"/>
      <c r="P224" s="219"/>
      <c r="Q224" s="219"/>
      <c r="R224" s="220"/>
      <c r="S224" s="220"/>
      <c r="T224" s="220"/>
      <c r="U224" s="220"/>
      <c r="V224" s="220"/>
      <c r="W224" s="220"/>
      <c r="X224" s="220"/>
      <c r="Y224" s="220"/>
      <c r="Z224" s="209"/>
      <c r="AA224" s="209"/>
      <c r="AB224" s="209"/>
      <c r="AC224" s="209"/>
      <c r="AD224" s="209"/>
      <c r="AE224" s="209"/>
      <c r="AF224" s="209"/>
      <c r="AG224" s="209" t="s">
        <v>191</v>
      </c>
      <c r="AH224" s="209"/>
      <c r="AI224" s="209"/>
      <c r="AJ224" s="209"/>
      <c r="AK224" s="209"/>
      <c r="AL224" s="209"/>
      <c r="AM224" s="209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209"/>
      <c r="AY224" s="209"/>
      <c r="AZ224" s="209"/>
      <c r="BA224" s="209"/>
      <c r="BB224" s="209"/>
      <c r="BC224" s="209"/>
      <c r="BD224" s="209"/>
      <c r="BE224" s="209"/>
      <c r="BF224" s="209"/>
      <c r="BG224" s="209"/>
      <c r="BH224" s="209"/>
    </row>
    <row r="225" spans="1:60" outlineLevel="1" x14ac:dyDescent="0.25">
      <c r="A225" s="230">
        <v>89</v>
      </c>
      <c r="B225" s="231" t="s">
        <v>554</v>
      </c>
      <c r="C225" s="243" t="s">
        <v>555</v>
      </c>
      <c r="D225" s="232" t="s">
        <v>277</v>
      </c>
      <c r="E225" s="233">
        <v>2</v>
      </c>
      <c r="F225" s="234"/>
      <c r="G225" s="235">
        <f>ROUND(E225*F225,2)</f>
        <v>0</v>
      </c>
      <c r="H225" s="234"/>
      <c r="I225" s="235">
        <f>ROUND(E225*H225,2)</f>
        <v>0</v>
      </c>
      <c r="J225" s="234"/>
      <c r="K225" s="235">
        <f>ROUND(E225*J225,2)</f>
        <v>0</v>
      </c>
      <c r="L225" s="235">
        <v>21</v>
      </c>
      <c r="M225" s="235">
        <f>G225*(1+L225/100)</f>
        <v>0</v>
      </c>
      <c r="N225" s="233">
        <v>0</v>
      </c>
      <c r="O225" s="233">
        <f>ROUND(E225*N225,2)</f>
        <v>0</v>
      </c>
      <c r="P225" s="233">
        <v>0</v>
      </c>
      <c r="Q225" s="233">
        <f>ROUND(E225*P225,2)</f>
        <v>0</v>
      </c>
      <c r="R225" s="235"/>
      <c r="S225" s="235" t="s">
        <v>200</v>
      </c>
      <c r="T225" s="236" t="s">
        <v>185</v>
      </c>
      <c r="U225" s="220">
        <v>0</v>
      </c>
      <c r="V225" s="220">
        <f>ROUND(E225*U225,2)</f>
        <v>0</v>
      </c>
      <c r="W225" s="220"/>
      <c r="X225" s="220" t="s">
        <v>217</v>
      </c>
      <c r="Y225" s="220" t="s">
        <v>187</v>
      </c>
      <c r="Z225" s="209"/>
      <c r="AA225" s="209"/>
      <c r="AB225" s="209"/>
      <c r="AC225" s="209"/>
      <c r="AD225" s="209"/>
      <c r="AE225" s="209"/>
      <c r="AF225" s="209"/>
      <c r="AG225" s="209" t="s">
        <v>357</v>
      </c>
      <c r="AH225" s="209"/>
      <c r="AI225" s="209"/>
      <c r="AJ225" s="209"/>
      <c r="AK225" s="209"/>
      <c r="AL225" s="209"/>
      <c r="AM225" s="209"/>
      <c r="AN225" s="209"/>
      <c r="AO225" s="209"/>
      <c r="AP225" s="209"/>
      <c r="AQ225" s="209"/>
      <c r="AR225" s="209"/>
      <c r="AS225" s="209"/>
      <c r="AT225" s="209"/>
      <c r="AU225" s="209"/>
      <c r="AV225" s="209"/>
      <c r="AW225" s="209"/>
      <c r="AX225" s="209"/>
      <c r="AY225" s="209"/>
      <c r="AZ225" s="209"/>
      <c r="BA225" s="209"/>
      <c r="BB225" s="209"/>
      <c r="BC225" s="209"/>
      <c r="BD225" s="209"/>
      <c r="BE225" s="209"/>
      <c r="BF225" s="209"/>
      <c r="BG225" s="209"/>
      <c r="BH225" s="209"/>
    </row>
    <row r="226" spans="1:60" outlineLevel="2" x14ac:dyDescent="0.25">
      <c r="A226" s="216"/>
      <c r="B226" s="217"/>
      <c r="C226" s="244" t="s">
        <v>556</v>
      </c>
      <c r="D226" s="238"/>
      <c r="E226" s="238"/>
      <c r="F226" s="238"/>
      <c r="G226" s="238"/>
      <c r="H226" s="220"/>
      <c r="I226" s="220"/>
      <c r="J226" s="220"/>
      <c r="K226" s="220"/>
      <c r="L226" s="220"/>
      <c r="M226" s="220"/>
      <c r="N226" s="219"/>
      <c r="O226" s="219"/>
      <c r="P226" s="219"/>
      <c r="Q226" s="219"/>
      <c r="R226" s="220"/>
      <c r="S226" s="220"/>
      <c r="T226" s="220"/>
      <c r="U226" s="220"/>
      <c r="V226" s="220"/>
      <c r="W226" s="220"/>
      <c r="X226" s="220"/>
      <c r="Y226" s="220"/>
      <c r="Z226" s="209"/>
      <c r="AA226" s="209"/>
      <c r="AB226" s="209"/>
      <c r="AC226" s="209"/>
      <c r="AD226" s="209"/>
      <c r="AE226" s="209"/>
      <c r="AF226" s="209"/>
      <c r="AG226" s="209" t="s">
        <v>190</v>
      </c>
      <c r="AH226" s="209"/>
      <c r="AI226" s="209"/>
      <c r="AJ226" s="209"/>
      <c r="AK226" s="209"/>
      <c r="AL226" s="209"/>
      <c r="AM226" s="209"/>
      <c r="AN226" s="209"/>
      <c r="AO226" s="209"/>
      <c r="AP226" s="209"/>
      <c r="AQ226" s="209"/>
      <c r="AR226" s="209"/>
      <c r="AS226" s="209"/>
      <c r="AT226" s="209"/>
      <c r="AU226" s="209"/>
      <c r="AV226" s="209"/>
      <c r="AW226" s="209"/>
      <c r="AX226" s="209"/>
      <c r="AY226" s="209"/>
      <c r="AZ226" s="209"/>
      <c r="BA226" s="209"/>
      <c r="BB226" s="209"/>
      <c r="BC226" s="209"/>
      <c r="BD226" s="209"/>
      <c r="BE226" s="209"/>
      <c r="BF226" s="209"/>
      <c r="BG226" s="209"/>
      <c r="BH226" s="209"/>
    </row>
    <row r="227" spans="1:60" outlineLevel="2" x14ac:dyDescent="0.25">
      <c r="A227" s="216"/>
      <c r="B227" s="217"/>
      <c r="C227" s="245"/>
      <c r="D227" s="240"/>
      <c r="E227" s="240"/>
      <c r="F227" s="240"/>
      <c r="G227" s="240"/>
      <c r="H227" s="220"/>
      <c r="I227" s="220"/>
      <c r="J227" s="220"/>
      <c r="K227" s="220"/>
      <c r="L227" s="220"/>
      <c r="M227" s="220"/>
      <c r="N227" s="219"/>
      <c r="O227" s="219"/>
      <c r="P227" s="219"/>
      <c r="Q227" s="219"/>
      <c r="R227" s="220"/>
      <c r="S227" s="220"/>
      <c r="T227" s="220"/>
      <c r="U227" s="220"/>
      <c r="V227" s="220"/>
      <c r="W227" s="220"/>
      <c r="X227" s="220"/>
      <c r="Y227" s="220"/>
      <c r="Z227" s="209"/>
      <c r="AA227" s="209"/>
      <c r="AB227" s="209"/>
      <c r="AC227" s="209"/>
      <c r="AD227" s="209"/>
      <c r="AE227" s="209"/>
      <c r="AF227" s="209"/>
      <c r="AG227" s="209" t="s">
        <v>191</v>
      </c>
      <c r="AH227" s="209"/>
      <c r="AI227" s="209"/>
      <c r="AJ227" s="209"/>
      <c r="AK227" s="209"/>
      <c r="AL227" s="209"/>
      <c r="AM227" s="209"/>
      <c r="AN227" s="209"/>
      <c r="AO227" s="209"/>
      <c r="AP227" s="209"/>
      <c r="AQ227" s="209"/>
      <c r="AR227" s="209"/>
      <c r="AS227" s="209"/>
      <c r="AT227" s="209"/>
      <c r="AU227" s="209"/>
      <c r="AV227" s="209"/>
      <c r="AW227" s="209"/>
      <c r="AX227" s="209"/>
      <c r="AY227" s="209"/>
      <c r="AZ227" s="209"/>
      <c r="BA227" s="209"/>
      <c r="BB227" s="209"/>
      <c r="BC227" s="209"/>
      <c r="BD227" s="209"/>
      <c r="BE227" s="209"/>
      <c r="BF227" s="209"/>
      <c r="BG227" s="209"/>
      <c r="BH227" s="209"/>
    </row>
    <row r="228" spans="1:60" outlineLevel="1" x14ac:dyDescent="0.25">
      <c r="A228" s="230">
        <v>90</v>
      </c>
      <c r="B228" s="231" t="s">
        <v>557</v>
      </c>
      <c r="C228" s="243" t="s">
        <v>558</v>
      </c>
      <c r="D228" s="232" t="s">
        <v>277</v>
      </c>
      <c r="E228" s="233">
        <v>2</v>
      </c>
      <c r="F228" s="234"/>
      <c r="G228" s="235">
        <f>ROUND(E228*F228,2)</f>
        <v>0</v>
      </c>
      <c r="H228" s="234"/>
      <c r="I228" s="235">
        <f>ROUND(E228*H228,2)</f>
        <v>0</v>
      </c>
      <c r="J228" s="234"/>
      <c r="K228" s="235">
        <f>ROUND(E228*J228,2)</f>
        <v>0</v>
      </c>
      <c r="L228" s="235">
        <v>21</v>
      </c>
      <c r="M228" s="235">
        <f>G228*(1+L228/100)</f>
        <v>0</v>
      </c>
      <c r="N228" s="233">
        <v>0</v>
      </c>
      <c r="O228" s="233">
        <f>ROUND(E228*N228,2)</f>
        <v>0</v>
      </c>
      <c r="P228" s="233">
        <v>0</v>
      </c>
      <c r="Q228" s="233">
        <f>ROUND(E228*P228,2)</f>
        <v>0</v>
      </c>
      <c r="R228" s="235"/>
      <c r="S228" s="235" t="s">
        <v>200</v>
      </c>
      <c r="T228" s="236" t="s">
        <v>185</v>
      </c>
      <c r="U228" s="220">
        <v>0</v>
      </c>
      <c r="V228" s="220">
        <f>ROUND(E228*U228,2)</f>
        <v>0</v>
      </c>
      <c r="W228" s="220"/>
      <c r="X228" s="220" t="s">
        <v>217</v>
      </c>
      <c r="Y228" s="220" t="s">
        <v>187</v>
      </c>
      <c r="Z228" s="209"/>
      <c r="AA228" s="209"/>
      <c r="AB228" s="209"/>
      <c r="AC228" s="209"/>
      <c r="AD228" s="209"/>
      <c r="AE228" s="209"/>
      <c r="AF228" s="209"/>
      <c r="AG228" s="209" t="s">
        <v>357</v>
      </c>
      <c r="AH228" s="209"/>
      <c r="AI228" s="209"/>
      <c r="AJ228" s="209"/>
      <c r="AK228" s="209"/>
      <c r="AL228" s="209"/>
      <c r="AM228" s="209"/>
      <c r="AN228" s="209"/>
      <c r="AO228" s="209"/>
      <c r="AP228" s="209"/>
      <c r="AQ228" s="209"/>
      <c r="AR228" s="209"/>
      <c r="AS228" s="209"/>
      <c r="AT228" s="209"/>
      <c r="AU228" s="209"/>
      <c r="AV228" s="209"/>
      <c r="AW228" s="209"/>
      <c r="AX228" s="209"/>
      <c r="AY228" s="209"/>
      <c r="AZ228" s="209"/>
      <c r="BA228" s="209"/>
      <c r="BB228" s="209"/>
      <c r="BC228" s="209"/>
      <c r="BD228" s="209"/>
      <c r="BE228" s="209"/>
      <c r="BF228" s="209"/>
      <c r="BG228" s="209"/>
      <c r="BH228" s="209"/>
    </row>
    <row r="229" spans="1:60" outlineLevel="2" x14ac:dyDescent="0.25">
      <c r="A229" s="216"/>
      <c r="B229" s="217"/>
      <c r="C229" s="244" t="s">
        <v>559</v>
      </c>
      <c r="D229" s="238"/>
      <c r="E229" s="238"/>
      <c r="F229" s="238"/>
      <c r="G229" s="238"/>
      <c r="H229" s="220"/>
      <c r="I229" s="220"/>
      <c r="J229" s="220"/>
      <c r="K229" s="220"/>
      <c r="L229" s="220"/>
      <c r="M229" s="220"/>
      <c r="N229" s="219"/>
      <c r="O229" s="219"/>
      <c r="P229" s="219"/>
      <c r="Q229" s="219"/>
      <c r="R229" s="220"/>
      <c r="S229" s="220"/>
      <c r="T229" s="220"/>
      <c r="U229" s="220"/>
      <c r="V229" s="220"/>
      <c r="W229" s="220"/>
      <c r="X229" s="220"/>
      <c r="Y229" s="220"/>
      <c r="Z229" s="209"/>
      <c r="AA229" s="209"/>
      <c r="AB229" s="209"/>
      <c r="AC229" s="209"/>
      <c r="AD229" s="209"/>
      <c r="AE229" s="209"/>
      <c r="AF229" s="209"/>
      <c r="AG229" s="209" t="s">
        <v>190</v>
      </c>
      <c r="AH229" s="209"/>
      <c r="AI229" s="209"/>
      <c r="AJ229" s="209"/>
      <c r="AK229" s="209"/>
      <c r="AL229" s="209"/>
      <c r="AM229" s="209"/>
      <c r="AN229" s="209"/>
      <c r="AO229" s="209"/>
      <c r="AP229" s="209"/>
      <c r="AQ229" s="209"/>
      <c r="AR229" s="209"/>
      <c r="AS229" s="209"/>
      <c r="AT229" s="209"/>
      <c r="AU229" s="209"/>
      <c r="AV229" s="209"/>
      <c r="AW229" s="209"/>
      <c r="AX229" s="209"/>
      <c r="AY229" s="209"/>
      <c r="AZ229" s="209"/>
      <c r="BA229" s="209"/>
      <c r="BB229" s="209"/>
      <c r="BC229" s="209"/>
      <c r="BD229" s="209"/>
      <c r="BE229" s="209"/>
      <c r="BF229" s="209"/>
      <c r="BG229" s="209"/>
      <c r="BH229" s="209"/>
    </row>
    <row r="230" spans="1:60" outlineLevel="2" x14ac:dyDescent="0.25">
      <c r="A230" s="216"/>
      <c r="B230" s="217"/>
      <c r="C230" s="245"/>
      <c r="D230" s="240"/>
      <c r="E230" s="240"/>
      <c r="F230" s="240"/>
      <c r="G230" s="240"/>
      <c r="H230" s="220"/>
      <c r="I230" s="220"/>
      <c r="J230" s="220"/>
      <c r="K230" s="220"/>
      <c r="L230" s="220"/>
      <c r="M230" s="220"/>
      <c r="N230" s="219"/>
      <c r="O230" s="219"/>
      <c r="P230" s="219"/>
      <c r="Q230" s="219"/>
      <c r="R230" s="220"/>
      <c r="S230" s="220"/>
      <c r="T230" s="220"/>
      <c r="U230" s="220"/>
      <c r="V230" s="220"/>
      <c r="W230" s="220"/>
      <c r="X230" s="220"/>
      <c r="Y230" s="220"/>
      <c r="Z230" s="209"/>
      <c r="AA230" s="209"/>
      <c r="AB230" s="209"/>
      <c r="AC230" s="209"/>
      <c r="AD230" s="209"/>
      <c r="AE230" s="209"/>
      <c r="AF230" s="209"/>
      <c r="AG230" s="209" t="s">
        <v>191</v>
      </c>
      <c r="AH230" s="209"/>
      <c r="AI230" s="209"/>
      <c r="AJ230" s="209"/>
      <c r="AK230" s="209"/>
      <c r="AL230" s="209"/>
      <c r="AM230" s="209"/>
      <c r="AN230" s="209"/>
      <c r="AO230" s="209"/>
      <c r="AP230" s="209"/>
      <c r="AQ230" s="209"/>
      <c r="AR230" s="209"/>
      <c r="AS230" s="209"/>
      <c r="AT230" s="209"/>
      <c r="AU230" s="209"/>
      <c r="AV230" s="209"/>
      <c r="AW230" s="209"/>
      <c r="AX230" s="209"/>
      <c r="AY230" s="209"/>
      <c r="AZ230" s="209"/>
      <c r="BA230" s="209"/>
      <c r="BB230" s="209"/>
      <c r="BC230" s="209"/>
      <c r="BD230" s="209"/>
      <c r="BE230" s="209"/>
      <c r="BF230" s="209"/>
      <c r="BG230" s="209"/>
      <c r="BH230" s="209"/>
    </row>
    <row r="231" spans="1:60" outlineLevel="1" x14ac:dyDescent="0.25">
      <c r="A231" s="230">
        <v>91</v>
      </c>
      <c r="B231" s="231" t="s">
        <v>560</v>
      </c>
      <c r="C231" s="243" t="s">
        <v>561</v>
      </c>
      <c r="D231" s="232" t="s">
        <v>277</v>
      </c>
      <c r="E231" s="233">
        <v>2</v>
      </c>
      <c r="F231" s="234"/>
      <c r="G231" s="235">
        <f>ROUND(E231*F231,2)</f>
        <v>0</v>
      </c>
      <c r="H231" s="234"/>
      <c r="I231" s="235">
        <f>ROUND(E231*H231,2)</f>
        <v>0</v>
      </c>
      <c r="J231" s="234"/>
      <c r="K231" s="235">
        <f>ROUND(E231*J231,2)</f>
        <v>0</v>
      </c>
      <c r="L231" s="235">
        <v>21</v>
      </c>
      <c r="M231" s="235">
        <f>G231*(1+L231/100)</f>
        <v>0</v>
      </c>
      <c r="N231" s="233">
        <v>0</v>
      </c>
      <c r="O231" s="233">
        <f>ROUND(E231*N231,2)</f>
        <v>0</v>
      </c>
      <c r="P231" s="233">
        <v>0</v>
      </c>
      <c r="Q231" s="233">
        <f>ROUND(E231*P231,2)</f>
        <v>0</v>
      </c>
      <c r="R231" s="235"/>
      <c r="S231" s="235" t="s">
        <v>200</v>
      </c>
      <c r="T231" s="236" t="s">
        <v>185</v>
      </c>
      <c r="U231" s="220">
        <v>0</v>
      </c>
      <c r="V231" s="220">
        <f>ROUND(E231*U231,2)</f>
        <v>0</v>
      </c>
      <c r="W231" s="220"/>
      <c r="X231" s="220" t="s">
        <v>217</v>
      </c>
      <c r="Y231" s="220" t="s">
        <v>187</v>
      </c>
      <c r="Z231" s="209"/>
      <c r="AA231" s="209"/>
      <c r="AB231" s="209"/>
      <c r="AC231" s="209"/>
      <c r="AD231" s="209"/>
      <c r="AE231" s="209"/>
      <c r="AF231" s="209"/>
      <c r="AG231" s="209" t="s">
        <v>357</v>
      </c>
      <c r="AH231" s="209"/>
      <c r="AI231" s="209"/>
      <c r="AJ231" s="209"/>
      <c r="AK231" s="209"/>
      <c r="AL231" s="209"/>
      <c r="AM231" s="209"/>
      <c r="AN231" s="209"/>
      <c r="AO231" s="209"/>
      <c r="AP231" s="209"/>
      <c r="AQ231" s="209"/>
      <c r="AR231" s="209"/>
      <c r="AS231" s="209"/>
      <c r="AT231" s="209"/>
      <c r="AU231" s="209"/>
      <c r="AV231" s="209"/>
      <c r="AW231" s="209"/>
      <c r="AX231" s="209"/>
      <c r="AY231" s="209"/>
      <c r="AZ231" s="209"/>
      <c r="BA231" s="209"/>
      <c r="BB231" s="209"/>
      <c r="BC231" s="209"/>
      <c r="BD231" s="209"/>
      <c r="BE231" s="209"/>
      <c r="BF231" s="209"/>
      <c r="BG231" s="209"/>
      <c r="BH231" s="209"/>
    </row>
    <row r="232" spans="1:60" outlineLevel="2" x14ac:dyDescent="0.25">
      <c r="A232" s="216"/>
      <c r="B232" s="217"/>
      <c r="C232" s="244" t="s">
        <v>562</v>
      </c>
      <c r="D232" s="238"/>
      <c r="E232" s="238"/>
      <c r="F232" s="238"/>
      <c r="G232" s="238"/>
      <c r="H232" s="220"/>
      <c r="I232" s="220"/>
      <c r="J232" s="220"/>
      <c r="K232" s="220"/>
      <c r="L232" s="220"/>
      <c r="M232" s="220"/>
      <c r="N232" s="219"/>
      <c r="O232" s="219"/>
      <c r="P232" s="219"/>
      <c r="Q232" s="219"/>
      <c r="R232" s="220"/>
      <c r="S232" s="220"/>
      <c r="T232" s="220"/>
      <c r="U232" s="220"/>
      <c r="V232" s="220"/>
      <c r="W232" s="220"/>
      <c r="X232" s="220"/>
      <c r="Y232" s="220"/>
      <c r="Z232" s="209"/>
      <c r="AA232" s="209"/>
      <c r="AB232" s="209"/>
      <c r="AC232" s="209"/>
      <c r="AD232" s="209"/>
      <c r="AE232" s="209"/>
      <c r="AF232" s="209"/>
      <c r="AG232" s="209" t="s">
        <v>190</v>
      </c>
      <c r="AH232" s="209"/>
      <c r="AI232" s="209"/>
      <c r="AJ232" s="209"/>
      <c r="AK232" s="209"/>
      <c r="AL232" s="209"/>
      <c r="AM232" s="209"/>
      <c r="AN232" s="209"/>
      <c r="AO232" s="209"/>
      <c r="AP232" s="209"/>
      <c r="AQ232" s="209"/>
      <c r="AR232" s="209"/>
      <c r="AS232" s="209"/>
      <c r="AT232" s="209"/>
      <c r="AU232" s="209"/>
      <c r="AV232" s="209"/>
      <c r="AW232" s="209"/>
      <c r="AX232" s="209"/>
      <c r="AY232" s="209"/>
      <c r="AZ232" s="209"/>
      <c r="BA232" s="209"/>
      <c r="BB232" s="209"/>
      <c r="BC232" s="209"/>
      <c r="BD232" s="209"/>
      <c r="BE232" s="209"/>
      <c r="BF232" s="209"/>
      <c r="BG232" s="209"/>
      <c r="BH232" s="209"/>
    </row>
    <row r="233" spans="1:60" outlineLevel="2" x14ac:dyDescent="0.25">
      <c r="A233" s="216"/>
      <c r="B233" s="217"/>
      <c r="C233" s="245"/>
      <c r="D233" s="240"/>
      <c r="E233" s="240"/>
      <c r="F233" s="240"/>
      <c r="G233" s="240"/>
      <c r="H233" s="220"/>
      <c r="I233" s="220"/>
      <c r="J233" s="220"/>
      <c r="K233" s="220"/>
      <c r="L233" s="220"/>
      <c r="M233" s="220"/>
      <c r="N233" s="219"/>
      <c r="O233" s="219"/>
      <c r="P233" s="219"/>
      <c r="Q233" s="219"/>
      <c r="R233" s="220"/>
      <c r="S233" s="220"/>
      <c r="T233" s="220"/>
      <c r="U233" s="220"/>
      <c r="V233" s="220"/>
      <c r="W233" s="220"/>
      <c r="X233" s="220"/>
      <c r="Y233" s="220"/>
      <c r="Z233" s="209"/>
      <c r="AA233" s="209"/>
      <c r="AB233" s="209"/>
      <c r="AC233" s="209"/>
      <c r="AD233" s="209"/>
      <c r="AE233" s="209"/>
      <c r="AF233" s="209"/>
      <c r="AG233" s="209" t="s">
        <v>191</v>
      </c>
      <c r="AH233" s="209"/>
      <c r="AI233" s="209"/>
      <c r="AJ233" s="209"/>
      <c r="AK233" s="209"/>
      <c r="AL233" s="209"/>
      <c r="AM233" s="209"/>
      <c r="AN233" s="209"/>
      <c r="AO233" s="209"/>
      <c r="AP233" s="209"/>
      <c r="AQ233" s="209"/>
      <c r="AR233" s="209"/>
      <c r="AS233" s="209"/>
      <c r="AT233" s="209"/>
      <c r="AU233" s="209"/>
      <c r="AV233" s="209"/>
      <c r="AW233" s="209"/>
      <c r="AX233" s="209"/>
      <c r="AY233" s="209"/>
      <c r="AZ233" s="209"/>
      <c r="BA233" s="209"/>
      <c r="BB233" s="209"/>
      <c r="BC233" s="209"/>
      <c r="BD233" s="209"/>
      <c r="BE233" s="209"/>
      <c r="BF233" s="209"/>
      <c r="BG233" s="209"/>
      <c r="BH233" s="209"/>
    </row>
    <row r="234" spans="1:60" outlineLevel="1" x14ac:dyDescent="0.25">
      <c r="A234" s="230">
        <v>92</v>
      </c>
      <c r="B234" s="231" t="s">
        <v>563</v>
      </c>
      <c r="C234" s="243" t="s">
        <v>564</v>
      </c>
      <c r="D234" s="232" t="s">
        <v>356</v>
      </c>
      <c r="E234" s="233">
        <v>1</v>
      </c>
      <c r="F234" s="234"/>
      <c r="G234" s="235">
        <f>ROUND(E234*F234,2)</f>
        <v>0</v>
      </c>
      <c r="H234" s="234"/>
      <c r="I234" s="235">
        <f>ROUND(E234*H234,2)</f>
        <v>0</v>
      </c>
      <c r="J234" s="234"/>
      <c r="K234" s="235">
        <f>ROUND(E234*J234,2)</f>
        <v>0</v>
      </c>
      <c r="L234" s="235">
        <v>21</v>
      </c>
      <c r="M234" s="235">
        <f>G234*(1+L234/100)</f>
        <v>0</v>
      </c>
      <c r="N234" s="233">
        <v>0</v>
      </c>
      <c r="O234" s="233">
        <f>ROUND(E234*N234,2)</f>
        <v>0</v>
      </c>
      <c r="P234" s="233">
        <v>0</v>
      </c>
      <c r="Q234" s="233">
        <f>ROUND(E234*P234,2)</f>
        <v>0</v>
      </c>
      <c r="R234" s="235"/>
      <c r="S234" s="235" t="s">
        <v>200</v>
      </c>
      <c r="T234" s="236" t="s">
        <v>185</v>
      </c>
      <c r="U234" s="220">
        <v>0</v>
      </c>
      <c r="V234" s="220">
        <f>ROUND(E234*U234,2)</f>
        <v>0</v>
      </c>
      <c r="W234" s="220"/>
      <c r="X234" s="220" t="s">
        <v>217</v>
      </c>
      <c r="Y234" s="220" t="s">
        <v>187</v>
      </c>
      <c r="Z234" s="209"/>
      <c r="AA234" s="209"/>
      <c r="AB234" s="209"/>
      <c r="AC234" s="209"/>
      <c r="AD234" s="209"/>
      <c r="AE234" s="209"/>
      <c r="AF234" s="209"/>
      <c r="AG234" s="209" t="s">
        <v>357</v>
      </c>
      <c r="AH234" s="209"/>
      <c r="AI234" s="209"/>
      <c r="AJ234" s="209"/>
      <c r="AK234" s="209"/>
      <c r="AL234" s="209"/>
      <c r="AM234" s="209"/>
      <c r="AN234" s="209"/>
      <c r="AO234" s="209"/>
      <c r="AP234" s="209"/>
      <c r="AQ234" s="209"/>
      <c r="AR234" s="209"/>
      <c r="AS234" s="209"/>
      <c r="AT234" s="209"/>
      <c r="AU234" s="209"/>
      <c r="AV234" s="209"/>
      <c r="AW234" s="209"/>
      <c r="AX234" s="209"/>
      <c r="AY234" s="209"/>
      <c r="AZ234" s="209"/>
      <c r="BA234" s="209"/>
      <c r="BB234" s="209"/>
      <c r="BC234" s="209"/>
      <c r="BD234" s="209"/>
      <c r="BE234" s="209"/>
      <c r="BF234" s="209"/>
      <c r="BG234" s="209"/>
      <c r="BH234" s="209"/>
    </row>
    <row r="235" spans="1:60" outlineLevel="2" x14ac:dyDescent="0.25">
      <c r="A235" s="216"/>
      <c r="B235" s="217"/>
      <c r="C235" s="246"/>
      <c r="D235" s="241"/>
      <c r="E235" s="241"/>
      <c r="F235" s="241"/>
      <c r="G235" s="241"/>
      <c r="H235" s="220"/>
      <c r="I235" s="220"/>
      <c r="J235" s="220"/>
      <c r="K235" s="220"/>
      <c r="L235" s="220"/>
      <c r="M235" s="220"/>
      <c r="N235" s="219"/>
      <c r="O235" s="219"/>
      <c r="P235" s="219"/>
      <c r="Q235" s="219"/>
      <c r="R235" s="220"/>
      <c r="S235" s="220"/>
      <c r="T235" s="220"/>
      <c r="U235" s="220"/>
      <c r="V235" s="220"/>
      <c r="W235" s="220"/>
      <c r="X235" s="220"/>
      <c r="Y235" s="220"/>
      <c r="Z235" s="209"/>
      <c r="AA235" s="209"/>
      <c r="AB235" s="209"/>
      <c r="AC235" s="209"/>
      <c r="AD235" s="209"/>
      <c r="AE235" s="209"/>
      <c r="AF235" s="209"/>
      <c r="AG235" s="209" t="s">
        <v>191</v>
      </c>
      <c r="AH235" s="209"/>
      <c r="AI235" s="209"/>
      <c r="AJ235" s="209"/>
      <c r="AK235" s="209"/>
      <c r="AL235" s="209"/>
      <c r="AM235" s="209"/>
      <c r="AN235" s="209"/>
      <c r="AO235" s="209"/>
      <c r="AP235" s="209"/>
      <c r="AQ235" s="209"/>
      <c r="AR235" s="209"/>
      <c r="AS235" s="209"/>
      <c r="AT235" s="209"/>
      <c r="AU235" s="209"/>
      <c r="AV235" s="209"/>
      <c r="AW235" s="209"/>
      <c r="AX235" s="209"/>
      <c r="AY235" s="209"/>
      <c r="AZ235" s="209"/>
      <c r="BA235" s="209"/>
      <c r="BB235" s="209"/>
      <c r="BC235" s="209"/>
      <c r="BD235" s="209"/>
      <c r="BE235" s="209"/>
      <c r="BF235" s="209"/>
      <c r="BG235" s="209"/>
      <c r="BH235" s="209"/>
    </row>
    <row r="236" spans="1:60" x14ac:dyDescent="0.25">
      <c r="A236" s="223" t="s">
        <v>179</v>
      </c>
      <c r="B236" s="224" t="s">
        <v>123</v>
      </c>
      <c r="C236" s="242" t="s">
        <v>124</v>
      </c>
      <c r="D236" s="225"/>
      <c r="E236" s="226"/>
      <c r="F236" s="227"/>
      <c r="G236" s="227">
        <f>SUMIF(AG237:AG260,"&lt;&gt;NOR",G237:G260)</f>
        <v>0</v>
      </c>
      <c r="H236" s="227"/>
      <c r="I236" s="227">
        <f>SUM(I237:I260)</f>
        <v>0</v>
      </c>
      <c r="J236" s="227"/>
      <c r="K236" s="227">
        <f>SUM(K237:K260)</f>
        <v>0</v>
      </c>
      <c r="L236" s="227"/>
      <c r="M236" s="227">
        <f>SUM(M237:M260)</f>
        <v>0</v>
      </c>
      <c r="N236" s="226"/>
      <c r="O236" s="226">
        <f>SUM(O237:O260)</f>
        <v>0</v>
      </c>
      <c r="P236" s="226"/>
      <c r="Q236" s="226">
        <f>SUM(Q237:Q260)</f>
        <v>0</v>
      </c>
      <c r="R236" s="227"/>
      <c r="S236" s="227"/>
      <c r="T236" s="228"/>
      <c r="U236" s="222"/>
      <c r="V236" s="222">
        <f>SUM(V237:V260)</f>
        <v>0</v>
      </c>
      <c r="W236" s="222"/>
      <c r="X236" s="222"/>
      <c r="Y236" s="222"/>
      <c r="AG236" t="s">
        <v>180</v>
      </c>
    </row>
    <row r="237" spans="1:60" ht="30.6" outlineLevel="1" x14ac:dyDescent="0.25">
      <c r="A237" s="230">
        <v>93</v>
      </c>
      <c r="B237" s="231" t="s">
        <v>565</v>
      </c>
      <c r="C237" s="243" t="s">
        <v>566</v>
      </c>
      <c r="D237" s="232" t="s">
        <v>277</v>
      </c>
      <c r="E237" s="233">
        <v>1</v>
      </c>
      <c r="F237" s="234"/>
      <c r="G237" s="235">
        <f>ROUND(E237*F237,2)</f>
        <v>0</v>
      </c>
      <c r="H237" s="234"/>
      <c r="I237" s="235">
        <f>ROUND(E237*H237,2)</f>
        <v>0</v>
      </c>
      <c r="J237" s="234"/>
      <c r="K237" s="235">
        <f>ROUND(E237*J237,2)</f>
        <v>0</v>
      </c>
      <c r="L237" s="235">
        <v>21</v>
      </c>
      <c r="M237" s="235">
        <f>G237*(1+L237/100)</f>
        <v>0</v>
      </c>
      <c r="N237" s="233">
        <v>0</v>
      </c>
      <c r="O237" s="233">
        <f>ROUND(E237*N237,2)</f>
        <v>0</v>
      </c>
      <c r="P237" s="233">
        <v>0</v>
      </c>
      <c r="Q237" s="233">
        <f>ROUND(E237*P237,2)</f>
        <v>0</v>
      </c>
      <c r="R237" s="235"/>
      <c r="S237" s="235" t="s">
        <v>200</v>
      </c>
      <c r="T237" s="236" t="s">
        <v>185</v>
      </c>
      <c r="U237" s="220">
        <v>0</v>
      </c>
      <c r="V237" s="220">
        <f>ROUND(E237*U237,2)</f>
        <v>0</v>
      </c>
      <c r="W237" s="220"/>
      <c r="X237" s="220" t="s">
        <v>217</v>
      </c>
      <c r="Y237" s="220" t="s">
        <v>187</v>
      </c>
      <c r="Z237" s="209"/>
      <c r="AA237" s="209"/>
      <c r="AB237" s="209"/>
      <c r="AC237" s="209"/>
      <c r="AD237" s="209"/>
      <c r="AE237" s="209"/>
      <c r="AF237" s="209"/>
      <c r="AG237" s="209" t="s">
        <v>357</v>
      </c>
      <c r="AH237" s="209"/>
      <c r="AI237" s="209"/>
      <c r="AJ237" s="209"/>
      <c r="AK237" s="209"/>
      <c r="AL237" s="209"/>
      <c r="AM237" s="209"/>
      <c r="AN237" s="209"/>
      <c r="AO237" s="209"/>
      <c r="AP237" s="209"/>
      <c r="AQ237" s="209"/>
      <c r="AR237" s="209"/>
      <c r="AS237" s="209"/>
      <c r="AT237" s="209"/>
      <c r="AU237" s="209"/>
      <c r="AV237" s="209"/>
      <c r="AW237" s="209"/>
      <c r="AX237" s="209"/>
      <c r="AY237" s="209"/>
      <c r="AZ237" s="209"/>
      <c r="BA237" s="209"/>
      <c r="BB237" s="209"/>
      <c r="BC237" s="209"/>
      <c r="BD237" s="209"/>
      <c r="BE237" s="209"/>
      <c r="BF237" s="209"/>
      <c r="BG237" s="209"/>
      <c r="BH237" s="209"/>
    </row>
    <row r="238" spans="1:60" outlineLevel="2" x14ac:dyDescent="0.25">
      <c r="A238" s="216"/>
      <c r="B238" s="217"/>
      <c r="C238" s="244" t="s">
        <v>567</v>
      </c>
      <c r="D238" s="238"/>
      <c r="E238" s="238"/>
      <c r="F238" s="238"/>
      <c r="G238" s="238"/>
      <c r="H238" s="220"/>
      <c r="I238" s="220"/>
      <c r="J238" s="220"/>
      <c r="K238" s="220"/>
      <c r="L238" s="220"/>
      <c r="M238" s="220"/>
      <c r="N238" s="219"/>
      <c r="O238" s="219"/>
      <c r="P238" s="219"/>
      <c r="Q238" s="219"/>
      <c r="R238" s="220"/>
      <c r="S238" s="220"/>
      <c r="T238" s="220"/>
      <c r="U238" s="220"/>
      <c r="V238" s="220"/>
      <c r="W238" s="220"/>
      <c r="X238" s="220"/>
      <c r="Y238" s="220"/>
      <c r="Z238" s="209"/>
      <c r="AA238" s="209"/>
      <c r="AB238" s="209"/>
      <c r="AC238" s="209"/>
      <c r="AD238" s="209"/>
      <c r="AE238" s="209"/>
      <c r="AF238" s="209"/>
      <c r="AG238" s="209" t="s">
        <v>190</v>
      </c>
      <c r="AH238" s="209"/>
      <c r="AI238" s="209"/>
      <c r="AJ238" s="209"/>
      <c r="AK238" s="209"/>
      <c r="AL238" s="209"/>
      <c r="AM238" s="209"/>
      <c r="AN238" s="209"/>
      <c r="AO238" s="209"/>
      <c r="AP238" s="209"/>
      <c r="AQ238" s="209"/>
      <c r="AR238" s="209"/>
      <c r="AS238" s="209"/>
      <c r="AT238" s="209"/>
      <c r="AU238" s="209"/>
      <c r="AV238" s="209"/>
      <c r="AW238" s="209"/>
      <c r="AX238" s="209"/>
      <c r="AY238" s="209"/>
      <c r="AZ238" s="209"/>
      <c r="BA238" s="209"/>
      <c r="BB238" s="209"/>
      <c r="BC238" s="209"/>
      <c r="BD238" s="209"/>
      <c r="BE238" s="209"/>
      <c r="BF238" s="209"/>
      <c r="BG238" s="209"/>
      <c r="BH238" s="209"/>
    </row>
    <row r="239" spans="1:60" outlineLevel="2" x14ac:dyDescent="0.25">
      <c r="A239" s="216"/>
      <c r="B239" s="217"/>
      <c r="C239" s="245"/>
      <c r="D239" s="240"/>
      <c r="E239" s="240"/>
      <c r="F239" s="240"/>
      <c r="G239" s="240"/>
      <c r="H239" s="220"/>
      <c r="I239" s="220"/>
      <c r="J239" s="220"/>
      <c r="K239" s="220"/>
      <c r="L239" s="220"/>
      <c r="M239" s="220"/>
      <c r="N239" s="219"/>
      <c r="O239" s="219"/>
      <c r="P239" s="219"/>
      <c r="Q239" s="219"/>
      <c r="R239" s="220"/>
      <c r="S239" s="220"/>
      <c r="T239" s="220"/>
      <c r="U239" s="220"/>
      <c r="V239" s="220"/>
      <c r="W239" s="220"/>
      <c r="X239" s="220"/>
      <c r="Y239" s="220"/>
      <c r="Z239" s="209"/>
      <c r="AA239" s="209"/>
      <c r="AB239" s="209"/>
      <c r="AC239" s="209"/>
      <c r="AD239" s="209"/>
      <c r="AE239" s="209"/>
      <c r="AF239" s="209"/>
      <c r="AG239" s="209" t="s">
        <v>191</v>
      </c>
      <c r="AH239" s="209"/>
      <c r="AI239" s="209"/>
      <c r="AJ239" s="209"/>
      <c r="AK239" s="209"/>
      <c r="AL239" s="209"/>
      <c r="AM239" s="209"/>
      <c r="AN239" s="209"/>
      <c r="AO239" s="209"/>
      <c r="AP239" s="209"/>
      <c r="AQ239" s="209"/>
      <c r="AR239" s="209"/>
      <c r="AS239" s="209"/>
      <c r="AT239" s="209"/>
      <c r="AU239" s="209"/>
      <c r="AV239" s="209"/>
      <c r="AW239" s="209"/>
      <c r="AX239" s="209"/>
      <c r="AY239" s="209"/>
      <c r="AZ239" s="209"/>
      <c r="BA239" s="209"/>
      <c r="BB239" s="209"/>
      <c r="BC239" s="209"/>
      <c r="BD239" s="209"/>
      <c r="BE239" s="209"/>
      <c r="BF239" s="209"/>
      <c r="BG239" s="209"/>
      <c r="BH239" s="209"/>
    </row>
    <row r="240" spans="1:60" ht="30.6" outlineLevel="1" x14ac:dyDescent="0.25">
      <c r="A240" s="230">
        <v>94</v>
      </c>
      <c r="B240" s="231" t="s">
        <v>568</v>
      </c>
      <c r="C240" s="243" t="s">
        <v>569</v>
      </c>
      <c r="D240" s="232" t="s">
        <v>277</v>
      </c>
      <c r="E240" s="233">
        <v>1</v>
      </c>
      <c r="F240" s="234"/>
      <c r="G240" s="235">
        <f>ROUND(E240*F240,2)</f>
        <v>0</v>
      </c>
      <c r="H240" s="234"/>
      <c r="I240" s="235">
        <f>ROUND(E240*H240,2)</f>
        <v>0</v>
      </c>
      <c r="J240" s="234"/>
      <c r="K240" s="235">
        <f>ROUND(E240*J240,2)</f>
        <v>0</v>
      </c>
      <c r="L240" s="235">
        <v>21</v>
      </c>
      <c r="M240" s="235">
        <f>G240*(1+L240/100)</f>
        <v>0</v>
      </c>
      <c r="N240" s="233">
        <v>0</v>
      </c>
      <c r="O240" s="233">
        <f>ROUND(E240*N240,2)</f>
        <v>0</v>
      </c>
      <c r="P240" s="233">
        <v>0</v>
      </c>
      <c r="Q240" s="233">
        <f>ROUND(E240*P240,2)</f>
        <v>0</v>
      </c>
      <c r="R240" s="235"/>
      <c r="S240" s="235" t="s">
        <v>200</v>
      </c>
      <c r="T240" s="236" t="s">
        <v>185</v>
      </c>
      <c r="U240" s="220">
        <v>0</v>
      </c>
      <c r="V240" s="220">
        <f>ROUND(E240*U240,2)</f>
        <v>0</v>
      </c>
      <c r="W240" s="220"/>
      <c r="X240" s="220" t="s">
        <v>217</v>
      </c>
      <c r="Y240" s="220" t="s">
        <v>187</v>
      </c>
      <c r="Z240" s="209"/>
      <c r="AA240" s="209"/>
      <c r="AB240" s="209"/>
      <c r="AC240" s="209"/>
      <c r="AD240" s="209"/>
      <c r="AE240" s="209"/>
      <c r="AF240" s="209"/>
      <c r="AG240" s="209" t="s">
        <v>357</v>
      </c>
      <c r="AH240" s="209"/>
      <c r="AI240" s="209"/>
      <c r="AJ240" s="209"/>
      <c r="AK240" s="209"/>
      <c r="AL240" s="209"/>
      <c r="AM240" s="209"/>
      <c r="AN240" s="209"/>
      <c r="AO240" s="209"/>
      <c r="AP240" s="209"/>
      <c r="AQ240" s="209"/>
      <c r="AR240" s="209"/>
      <c r="AS240" s="209"/>
      <c r="AT240" s="209"/>
      <c r="AU240" s="209"/>
      <c r="AV240" s="209"/>
      <c r="AW240" s="209"/>
      <c r="AX240" s="209"/>
      <c r="AY240" s="209"/>
      <c r="AZ240" s="209"/>
      <c r="BA240" s="209"/>
      <c r="BB240" s="209"/>
      <c r="BC240" s="209"/>
      <c r="BD240" s="209"/>
      <c r="BE240" s="209"/>
      <c r="BF240" s="209"/>
      <c r="BG240" s="209"/>
      <c r="BH240" s="209"/>
    </row>
    <row r="241" spans="1:60" outlineLevel="2" x14ac:dyDescent="0.25">
      <c r="A241" s="216"/>
      <c r="B241" s="217"/>
      <c r="C241" s="244" t="s">
        <v>570</v>
      </c>
      <c r="D241" s="238"/>
      <c r="E241" s="238"/>
      <c r="F241" s="238"/>
      <c r="G241" s="238"/>
      <c r="H241" s="220"/>
      <c r="I241" s="220"/>
      <c r="J241" s="220"/>
      <c r="K241" s="220"/>
      <c r="L241" s="220"/>
      <c r="M241" s="220"/>
      <c r="N241" s="219"/>
      <c r="O241" s="219"/>
      <c r="P241" s="219"/>
      <c r="Q241" s="219"/>
      <c r="R241" s="220"/>
      <c r="S241" s="220"/>
      <c r="T241" s="220"/>
      <c r="U241" s="220"/>
      <c r="V241" s="220"/>
      <c r="W241" s="220"/>
      <c r="X241" s="220"/>
      <c r="Y241" s="220"/>
      <c r="Z241" s="209"/>
      <c r="AA241" s="209"/>
      <c r="AB241" s="209"/>
      <c r="AC241" s="209"/>
      <c r="AD241" s="209"/>
      <c r="AE241" s="209"/>
      <c r="AF241" s="209"/>
      <c r="AG241" s="209" t="s">
        <v>190</v>
      </c>
      <c r="AH241" s="209"/>
      <c r="AI241" s="209"/>
      <c r="AJ241" s="209"/>
      <c r="AK241" s="209"/>
      <c r="AL241" s="209"/>
      <c r="AM241" s="209"/>
      <c r="AN241" s="209"/>
      <c r="AO241" s="209"/>
      <c r="AP241" s="209"/>
      <c r="AQ241" s="209"/>
      <c r="AR241" s="209"/>
      <c r="AS241" s="209"/>
      <c r="AT241" s="209"/>
      <c r="AU241" s="209"/>
      <c r="AV241" s="209"/>
      <c r="AW241" s="209"/>
      <c r="AX241" s="209"/>
      <c r="AY241" s="209"/>
      <c r="AZ241" s="209"/>
      <c r="BA241" s="209"/>
      <c r="BB241" s="209"/>
      <c r="BC241" s="209"/>
      <c r="BD241" s="209"/>
      <c r="BE241" s="209"/>
      <c r="BF241" s="209"/>
      <c r="BG241" s="209"/>
      <c r="BH241" s="209"/>
    </row>
    <row r="242" spans="1:60" outlineLevel="2" x14ac:dyDescent="0.25">
      <c r="A242" s="216"/>
      <c r="B242" s="217"/>
      <c r="C242" s="245"/>
      <c r="D242" s="240"/>
      <c r="E242" s="240"/>
      <c r="F242" s="240"/>
      <c r="G242" s="240"/>
      <c r="H242" s="220"/>
      <c r="I242" s="220"/>
      <c r="J242" s="220"/>
      <c r="K242" s="220"/>
      <c r="L242" s="220"/>
      <c r="M242" s="220"/>
      <c r="N242" s="219"/>
      <c r="O242" s="219"/>
      <c r="P242" s="219"/>
      <c r="Q242" s="219"/>
      <c r="R242" s="220"/>
      <c r="S242" s="220"/>
      <c r="T242" s="220"/>
      <c r="U242" s="220"/>
      <c r="V242" s="220"/>
      <c r="W242" s="220"/>
      <c r="X242" s="220"/>
      <c r="Y242" s="220"/>
      <c r="Z242" s="209"/>
      <c r="AA242" s="209"/>
      <c r="AB242" s="209"/>
      <c r="AC242" s="209"/>
      <c r="AD242" s="209"/>
      <c r="AE242" s="209"/>
      <c r="AF242" s="209"/>
      <c r="AG242" s="209" t="s">
        <v>191</v>
      </c>
      <c r="AH242" s="209"/>
      <c r="AI242" s="209"/>
      <c r="AJ242" s="209"/>
      <c r="AK242" s="209"/>
      <c r="AL242" s="209"/>
      <c r="AM242" s="209"/>
      <c r="AN242" s="209"/>
      <c r="AO242" s="209"/>
      <c r="AP242" s="209"/>
      <c r="AQ242" s="209"/>
      <c r="AR242" s="209"/>
      <c r="AS242" s="209"/>
      <c r="AT242" s="209"/>
      <c r="AU242" s="209"/>
      <c r="AV242" s="209"/>
      <c r="AW242" s="209"/>
      <c r="AX242" s="209"/>
      <c r="AY242" s="209"/>
      <c r="AZ242" s="209"/>
      <c r="BA242" s="209"/>
      <c r="BB242" s="209"/>
      <c r="BC242" s="209"/>
      <c r="BD242" s="209"/>
      <c r="BE242" s="209"/>
      <c r="BF242" s="209"/>
      <c r="BG242" s="209"/>
      <c r="BH242" s="209"/>
    </row>
    <row r="243" spans="1:60" ht="30.6" outlineLevel="1" x14ac:dyDescent="0.25">
      <c r="A243" s="230">
        <v>95</v>
      </c>
      <c r="B243" s="231" t="s">
        <v>571</v>
      </c>
      <c r="C243" s="243" t="s">
        <v>572</v>
      </c>
      <c r="D243" s="232" t="s">
        <v>277</v>
      </c>
      <c r="E243" s="233">
        <v>1</v>
      </c>
      <c r="F243" s="234"/>
      <c r="G243" s="235">
        <f>ROUND(E243*F243,2)</f>
        <v>0</v>
      </c>
      <c r="H243" s="234"/>
      <c r="I243" s="235">
        <f>ROUND(E243*H243,2)</f>
        <v>0</v>
      </c>
      <c r="J243" s="234"/>
      <c r="K243" s="235">
        <f>ROUND(E243*J243,2)</f>
        <v>0</v>
      </c>
      <c r="L243" s="235">
        <v>21</v>
      </c>
      <c r="M243" s="235">
        <f>G243*(1+L243/100)</f>
        <v>0</v>
      </c>
      <c r="N243" s="233">
        <v>0</v>
      </c>
      <c r="O243" s="233">
        <f>ROUND(E243*N243,2)</f>
        <v>0</v>
      </c>
      <c r="P243" s="233">
        <v>0</v>
      </c>
      <c r="Q243" s="233">
        <f>ROUND(E243*P243,2)</f>
        <v>0</v>
      </c>
      <c r="R243" s="235"/>
      <c r="S243" s="235" t="s">
        <v>200</v>
      </c>
      <c r="T243" s="236" t="s">
        <v>185</v>
      </c>
      <c r="U243" s="220">
        <v>0</v>
      </c>
      <c r="V243" s="220">
        <f>ROUND(E243*U243,2)</f>
        <v>0</v>
      </c>
      <c r="W243" s="220"/>
      <c r="X243" s="220" t="s">
        <v>217</v>
      </c>
      <c r="Y243" s="220" t="s">
        <v>187</v>
      </c>
      <c r="Z243" s="209"/>
      <c r="AA243" s="209"/>
      <c r="AB243" s="209"/>
      <c r="AC243" s="209"/>
      <c r="AD243" s="209"/>
      <c r="AE243" s="209"/>
      <c r="AF243" s="209"/>
      <c r="AG243" s="209" t="s">
        <v>357</v>
      </c>
      <c r="AH243" s="209"/>
      <c r="AI243" s="209"/>
      <c r="AJ243" s="209"/>
      <c r="AK243" s="209"/>
      <c r="AL243" s="209"/>
      <c r="AM243" s="209"/>
      <c r="AN243" s="209"/>
      <c r="AO243" s="209"/>
      <c r="AP243" s="209"/>
      <c r="AQ243" s="209"/>
      <c r="AR243" s="209"/>
      <c r="AS243" s="209"/>
      <c r="AT243" s="209"/>
      <c r="AU243" s="209"/>
      <c r="AV243" s="209"/>
      <c r="AW243" s="209"/>
      <c r="AX243" s="209"/>
      <c r="AY243" s="209"/>
      <c r="AZ243" s="209"/>
      <c r="BA243" s="209"/>
      <c r="BB243" s="209"/>
      <c r="BC243" s="209"/>
      <c r="BD243" s="209"/>
      <c r="BE243" s="209"/>
      <c r="BF243" s="209"/>
      <c r="BG243" s="209"/>
      <c r="BH243" s="209"/>
    </row>
    <row r="244" spans="1:60" outlineLevel="2" x14ac:dyDescent="0.25">
      <c r="A244" s="216"/>
      <c r="B244" s="217"/>
      <c r="C244" s="244" t="s">
        <v>573</v>
      </c>
      <c r="D244" s="238"/>
      <c r="E244" s="238"/>
      <c r="F244" s="238"/>
      <c r="G244" s="238"/>
      <c r="H244" s="220"/>
      <c r="I244" s="220"/>
      <c r="J244" s="220"/>
      <c r="K244" s="220"/>
      <c r="L244" s="220"/>
      <c r="M244" s="220"/>
      <c r="N244" s="219"/>
      <c r="O244" s="219"/>
      <c r="P244" s="219"/>
      <c r="Q244" s="219"/>
      <c r="R244" s="220"/>
      <c r="S244" s="220"/>
      <c r="T244" s="220"/>
      <c r="U244" s="220"/>
      <c r="V244" s="220"/>
      <c r="W244" s="220"/>
      <c r="X244" s="220"/>
      <c r="Y244" s="220"/>
      <c r="Z244" s="209"/>
      <c r="AA244" s="209"/>
      <c r="AB244" s="209"/>
      <c r="AC244" s="209"/>
      <c r="AD244" s="209"/>
      <c r="AE244" s="209"/>
      <c r="AF244" s="209"/>
      <c r="AG244" s="209" t="s">
        <v>190</v>
      </c>
      <c r="AH244" s="209"/>
      <c r="AI244" s="209"/>
      <c r="AJ244" s="209"/>
      <c r="AK244" s="209"/>
      <c r="AL244" s="209"/>
      <c r="AM244" s="209"/>
      <c r="AN244" s="209"/>
      <c r="AO244" s="209"/>
      <c r="AP244" s="209"/>
      <c r="AQ244" s="209"/>
      <c r="AR244" s="209"/>
      <c r="AS244" s="209"/>
      <c r="AT244" s="209"/>
      <c r="AU244" s="209"/>
      <c r="AV244" s="209"/>
      <c r="AW244" s="209"/>
      <c r="AX244" s="209"/>
      <c r="AY244" s="209"/>
      <c r="AZ244" s="209"/>
      <c r="BA244" s="209"/>
      <c r="BB244" s="209"/>
      <c r="BC244" s="209"/>
      <c r="BD244" s="209"/>
      <c r="BE244" s="209"/>
      <c r="BF244" s="209"/>
      <c r="BG244" s="209"/>
      <c r="BH244" s="209"/>
    </row>
    <row r="245" spans="1:60" outlineLevel="2" x14ac:dyDescent="0.25">
      <c r="A245" s="216"/>
      <c r="B245" s="217"/>
      <c r="C245" s="245"/>
      <c r="D245" s="240"/>
      <c r="E245" s="240"/>
      <c r="F245" s="240"/>
      <c r="G245" s="240"/>
      <c r="H245" s="220"/>
      <c r="I245" s="220"/>
      <c r="J245" s="220"/>
      <c r="K245" s="220"/>
      <c r="L245" s="220"/>
      <c r="M245" s="220"/>
      <c r="N245" s="219"/>
      <c r="O245" s="219"/>
      <c r="P245" s="219"/>
      <c r="Q245" s="219"/>
      <c r="R245" s="220"/>
      <c r="S245" s="220"/>
      <c r="T245" s="220"/>
      <c r="U245" s="220"/>
      <c r="V245" s="220"/>
      <c r="W245" s="220"/>
      <c r="X245" s="220"/>
      <c r="Y245" s="220"/>
      <c r="Z245" s="209"/>
      <c r="AA245" s="209"/>
      <c r="AB245" s="209"/>
      <c r="AC245" s="209"/>
      <c r="AD245" s="209"/>
      <c r="AE245" s="209"/>
      <c r="AF245" s="209"/>
      <c r="AG245" s="209" t="s">
        <v>191</v>
      </c>
      <c r="AH245" s="209"/>
      <c r="AI245" s="209"/>
      <c r="AJ245" s="209"/>
      <c r="AK245" s="209"/>
      <c r="AL245" s="209"/>
      <c r="AM245" s="209"/>
      <c r="AN245" s="209"/>
      <c r="AO245" s="209"/>
      <c r="AP245" s="209"/>
      <c r="AQ245" s="209"/>
      <c r="AR245" s="209"/>
      <c r="AS245" s="209"/>
      <c r="AT245" s="209"/>
      <c r="AU245" s="209"/>
      <c r="AV245" s="209"/>
      <c r="AW245" s="209"/>
      <c r="AX245" s="209"/>
      <c r="AY245" s="209"/>
      <c r="AZ245" s="209"/>
      <c r="BA245" s="209"/>
      <c r="BB245" s="209"/>
      <c r="BC245" s="209"/>
      <c r="BD245" s="209"/>
      <c r="BE245" s="209"/>
      <c r="BF245" s="209"/>
      <c r="BG245" s="209"/>
      <c r="BH245" s="209"/>
    </row>
    <row r="246" spans="1:60" ht="20.399999999999999" outlineLevel="1" x14ac:dyDescent="0.25">
      <c r="A246" s="230">
        <v>96</v>
      </c>
      <c r="B246" s="231" t="s">
        <v>574</v>
      </c>
      <c r="C246" s="243" t="s">
        <v>575</v>
      </c>
      <c r="D246" s="232" t="s">
        <v>277</v>
      </c>
      <c r="E246" s="233">
        <v>1</v>
      </c>
      <c r="F246" s="234"/>
      <c r="G246" s="235">
        <f>ROUND(E246*F246,2)</f>
        <v>0</v>
      </c>
      <c r="H246" s="234"/>
      <c r="I246" s="235">
        <f>ROUND(E246*H246,2)</f>
        <v>0</v>
      </c>
      <c r="J246" s="234"/>
      <c r="K246" s="235">
        <f>ROUND(E246*J246,2)</f>
        <v>0</v>
      </c>
      <c r="L246" s="235">
        <v>21</v>
      </c>
      <c r="M246" s="235">
        <f>G246*(1+L246/100)</f>
        <v>0</v>
      </c>
      <c r="N246" s="233">
        <v>0</v>
      </c>
      <c r="O246" s="233">
        <f>ROUND(E246*N246,2)</f>
        <v>0</v>
      </c>
      <c r="P246" s="233">
        <v>0</v>
      </c>
      <c r="Q246" s="233">
        <f>ROUND(E246*P246,2)</f>
        <v>0</v>
      </c>
      <c r="R246" s="235"/>
      <c r="S246" s="235" t="s">
        <v>200</v>
      </c>
      <c r="T246" s="236" t="s">
        <v>185</v>
      </c>
      <c r="U246" s="220">
        <v>0</v>
      </c>
      <c r="V246" s="220">
        <f>ROUND(E246*U246,2)</f>
        <v>0</v>
      </c>
      <c r="W246" s="220"/>
      <c r="X246" s="220" t="s">
        <v>217</v>
      </c>
      <c r="Y246" s="220" t="s">
        <v>187</v>
      </c>
      <c r="Z246" s="209"/>
      <c r="AA246" s="209"/>
      <c r="AB246" s="209"/>
      <c r="AC246" s="209"/>
      <c r="AD246" s="209"/>
      <c r="AE246" s="209"/>
      <c r="AF246" s="209"/>
      <c r="AG246" s="209" t="s">
        <v>357</v>
      </c>
      <c r="AH246" s="209"/>
      <c r="AI246" s="209"/>
      <c r="AJ246" s="209"/>
      <c r="AK246" s="209"/>
      <c r="AL246" s="209"/>
      <c r="AM246" s="209"/>
      <c r="AN246" s="209"/>
      <c r="AO246" s="209"/>
      <c r="AP246" s="209"/>
      <c r="AQ246" s="209"/>
      <c r="AR246" s="209"/>
      <c r="AS246" s="209"/>
      <c r="AT246" s="209"/>
      <c r="AU246" s="209"/>
      <c r="AV246" s="209"/>
      <c r="AW246" s="209"/>
      <c r="AX246" s="209"/>
      <c r="AY246" s="209"/>
      <c r="AZ246" s="209"/>
      <c r="BA246" s="209"/>
      <c r="BB246" s="209"/>
      <c r="BC246" s="209"/>
      <c r="BD246" s="209"/>
      <c r="BE246" s="209"/>
      <c r="BF246" s="209"/>
      <c r="BG246" s="209"/>
      <c r="BH246" s="209"/>
    </row>
    <row r="247" spans="1:60" outlineLevel="2" x14ac:dyDescent="0.25">
      <c r="A247" s="216"/>
      <c r="B247" s="217"/>
      <c r="C247" s="244" t="s">
        <v>576</v>
      </c>
      <c r="D247" s="238"/>
      <c r="E247" s="238"/>
      <c r="F247" s="238"/>
      <c r="G247" s="238"/>
      <c r="H247" s="220"/>
      <c r="I247" s="220"/>
      <c r="J247" s="220"/>
      <c r="K247" s="220"/>
      <c r="L247" s="220"/>
      <c r="M247" s="220"/>
      <c r="N247" s="219"/>
      <c r="O247" s="219"/>
      <c r="P247" s="219"/>
      <c r="Q247" s="219"/>
      <c r="R247" s="220"/>
      <c r="S247" s="220"/>
      <c r="T247" s="220"/>
      <c r="U247" s="220"/>
      <c r="V247" s="220"/>
      <c r="W247" s="220"/>
      <c r="X247" s="220"/>
      <c r="Y247" s="220"/>
      <c r="Z247" s="209"/>
      <c r="AA247" s="209"/>
      <c r="AB247" s="209"/>
      <c r="AC247" s="209"/>
      <c r="AD247" s="209"/>
      <c r="AE247" s="209"/>
      <c r="AF247" s="209"/>
      <c r="AG247" s="209" t="s">
        <v>190</v>
      </c>
      <c r="AH247" s="209"/>
      <c r="AI247" s="209"/>
      <c r="AJ247" s="209"/>
      <c r="AK247" s="209"/>
      <c r="AL247" s="209"/>
      <c r="AM247" s="209"/>
      <c r="AN247" s="209"/>
      <c r="AO247" s="209"/>
      <c r="AP247" s="209"/>
      <c r="AQ247" s="209"/>
      <c r="AR247" s="209"/>
      <c r="AS247" s="209"/>
      <c r="AT247" s="209"/>
      <c r="AU247" s="209"/>
      <c r="AV247" s="209"/>
      <c r="AW247" s="209"/>
      <c r="AX247" s="209"/>
      <c r="AY247" s="209"/>
      <c r="AZ247" s="209"/>
      <c r="BA247" s="209"/>
      <c r="BB247" s="209"/>
      <c r="BC247" s="209"/>
      <c r="BD247" s="209"/>
      <c r="BE247" s="209"/>
      <c r="BF247" s="209"/>
      <c r="BG247" s="209"/>
      <c r="BH247" s="209"/>
    </row>
    <row r="248" spans="1:60" outlineLevel="2" x14ac:dyDescent="0.25">
      <c r="A248" s="216"/>
      <c r="B248" s="217"/>
      <c r="C248" s="245"/>
      <c r="D248" s="240"/>
      <c r="E248" s="240"/>
      <c r="F248" s="240"/>
      <c r="G248" s="240"/>
      <c r="H248" s="220"/>
      <c r="I248" s="220"/>
      <c r="J248" s="220"/>
      <c r="K248" s="220"/>
      <c r="L248" s="220"/>
      <c r="M248" s="220"/>
      <c r="N248" s="219"/>
      <c r="O248" s="219"/>
      <c r="P248" s="219"/>
      <c r="Q248" s="219"/>
      <c r="R248" s="220"/>
      <c r="S248" s="220"/>
      <c r="T248" s="220"/>
      <c r="U248" s="220"/>
      <c r="V248" s="220"/>
      <c r="W248" s="220"/>
      <c r="X248" s="220"/>
      <c r="Y248" s="220"/>
      <c r="Z248" s="209"/>
      <c r="AA248" s="209"/>
      <c r="AB248" s="209"/>
      <c r="AC248" s="209"/>
      <c r="AD248" s="209"/>
      <c r="AE248" s="209"/>
      <c r="AF248" s="209"/>
      <c r="AG248" s="209" t="s">
        <v>191</v>
      </c>
      <c r="AH248" s="209"/>
      <c r="AI248" s="209"/>
      <c r="AJ248" s="209"/>
      <c r="AK248" s="209"/>
      <c r="AL248" s="209"/>
      <c r="AM248" s="209"/>
      <c r="AN248" s="209"/>
      <c r="AO248" s="209"/>
      <c r="AP248" s="209"/>
      <c r="AQ248" s="209"/>
      <c r="AR248" s="209"/>
      <c r="AS248" s="209"/>
      <c r="AT248" s="209"/>
      <c r="AU248" s="209"/>
      <c r="AV248" s="209"/>
      <c r="AW248" s="209"/>
      <c r="AX248" s="209"/>
      <c r="AY248" s="209"/>
      <c r="AZ248" s="209"/>
      <c r="BA248" s="209"/>
      <c r="BB248" s="209"/>
      <c r="BC248" s="209"/>
      <c r="BD248" s="209"/>
      <c r="BE248" s="209"/>
      <c r="BF248" s="209"/>
      <c r="BG248" s="209"/>
      <c r="BH248" s="209"/>
    </row>
    <row r="249" spans="1:60" ht="30.6" outlineLevel="1" x14ac:dyDescent="0.25">
      <c r="A249" s="230">
        <v>97</v>
      </c>
      <c r="B249" s="231" t="s">
        <v>577</v>
      </c>
      <c r="C249" s="243" t="s">
        <v>578</v>
      </c>
      <c r="D249" s="232" t="s">
        <v>277</v>
      </c>
      <c r="E249" s="233">
        <v>1</v>
      </c>
      <c r="F249" s="234"/>
      <c r="G249" s="235">
        <f>ROUND(E249*F249,2)</f>
        <v>0</v>
      </c>
      <c r="H249" s="234"/>
      <c r="I249" s="235">
        <f>ROUND(E249*H249,2)</f>
        <v>0</v>
      </c>
      <c r="J249" s="234"/>
      <c r="K249" s="235">
        <f>ROUND(E249*J249,2)</f>
        <v>0</v>
      </c>
      <c r="L249" s="235">
        <v>21</v>
      </c>
      <c r="M249" s="235">
        <f>G249*(1+L249/100)</f>
        <v>0</v>
      </c>
      <c r="N249" s="233">
        <v>0</v>
      </c>
      <c r="O249" s="233">
        <f>ROUND(E249*N249,2)</f>
        <v>0</v>
      </c>
      <c r="P249" s="233">
        <v>0</v>
      </c>
      <c r="Q249" s="233">
        <f>ROUND(E249*P249,2)</f>
        <v>0</v>
      </c>
      <c r="R249" s="235"/>
      <c r="S249" s="235" t="s">
        <v>200</v>
      </c>
      <c r="T249" s="236" t="s">
        <v>185</v>
      </c>
      <c r="U249" s="220">
        <v>0</v>
      </c>
      <c r="V249" s="220">
        <f>ROUND(E249*U249,2)</f>
        <v>0</v>
      </c>
      <c r="W249" s="220"/>
      <c r="X249" s="220" t="s">
        <v>217</v>
      </c>
      <c r="Y249" s="220" t="s">
        <v>187</v>
      </c>
      <c r="Z249" s="209"/>
      <c r="AA249" s="209"/>
      <c r="AB249" s="209"/>
      <c r="AC249" s="209"/>
      <c r="AD249" s="209"/>
      <c r="AE249" s="209"/>
      <c r="AF249" s="209"/>
      <c r="AG249" s="209" t="s">
        <v>357</v>
      </c>
      <c r="AH249" s="209"/>
      <c r="AI249" s="209"/>
      <c r="AJ249" s="209"/>
      <c r="AK249" s="209"/>
      <c r="AL249" s="209"/>
      <c r="AM249" s="209"/>
      <c r="AN249" s="209"/>
      <c r="AO249" s="209"/>
      <c r="AP249" s="209"/>
      <c r="AQ249" s="209"/>
      <c r="AR249" s="209"/>
      <c r="AS249" s="209"/>
      <c r="AT249" s="209"/>
      <c r="AU249" s="209"/>
      <c r="AV249" s="209"/>
      <c r="AW249" s="209"/>
      <c r="AX249" s="209"/>
      <c r="AY249" s="209"/>
      <c r="AZ249" s="209"/>
      <c r="BA249" s="209"/>
      <c r="BB249" s="209"/>
      <c r="BC249" s="209"/>
      <c r="BD249" s="209"/>
      <c r="BE249" s="209"/>
      <c r="BF249" s="209"/>
      <c r="BG249" s="209"/>
      <c r="BH249" s="209"/>
    </row>
    <row r="250" spans="1:60" outlineLevel="2" x14ac:dyDescent="0.25">
      <c r="A250" s="216"/>
      <c r="B250" s="217"/>
      <c r="C250" s="244" t="s">
        <v>570</v>
      </c>
      <c r="D250" s="238"/>
      <c r="E250" s="238"/>
      <c r="F250" s="238"/>
      <c r="G250" s="238"/>
      <c r="H250" s="220"/>
      <c r="I250" s="220"/>
      <c r="J250" s="220"/>
      <c r="K250" s="220"/>
      <c r="L250" s="220"/>
      <c r="M250" s="220"/>
      <c r="N250" s="219"/>
      <c r="O250" s="219"/>
      <c r="P250" s="219"/>
      <c r="Q250" s="219"/>
      <c r="R250" s="220"/>
      <c r="S250" s="220"/>
      <c r="T250" s="220"/>
      <c r="U250" s="220"/>
      <c r="V250" s="220"/>
      <c r="W250" s="220"/>
      <c r="X250" s="220"/>
      <c r="Y250" s="220"/>
      <c r="Z250" s="209"/>
      <c r="AA250" s="209"/>
      <c r="AB250" s="209"/>
      <c r="AC250" s="209"/>
      <c r="AD250" s="209"/>
      <c r="AE250" s="209"/>
      <c r="AF250" s="209"/>
      <c r="AG250" s="209" t="s">
        <v>190</v>
      </c>
      <c r="AH250" s="209"/>
      <c r="AI250" s="209"/>
      <c r="AJ250" s="209"/>
      <c r="AK250" s="209"/>
      <c r="AL250" s="209"/>
      <c r="AM250" s="209"/>
      <c r="AN250" s="209"/>
      <c r="AO250" s="209"/>
      <c r="AP250" s="209"/>
      <c r="AQ250" s="209"/>
      <c r="AR250" s="209"/>
      <c r="AS250" s="209"/>
      <c r="AT250" s="209"/>
      <c r="AU250" s="209"/>
      <c r="AV250" s="209"/>
      <c r="AW250" s="209"/>
      <c r="AX250" s="209"/>
      <c r="AY250" s="209"/>
      <c r="AZ250" s="209"/>
      <c r="BA250" s="209"/>
      <c r="BB250" s="209"/>
      <c r="BC250" s="209"/>
      <c r="BD250" s="209"/>
      <c r="BE250" s="209"/>
      <c r="BF250" s="209"/>
      <c r="BG250" s="209"/>
      <c r="BH250" s="209"/>
    </row>
    <row r="251" spans="1:60" outlineLevel="2" x14ac:dyDescent="0.25">
      <c r="A251" s="216"/>
      <c r="B251" s="217"/>
      <c r="C251" s="245"/>
      <c r="D251" s="240"/>
      <c r="E251" s="240"/>
      <c r="F251" s="240"/>
      <c r="G251" s="240"/>
      <c r="H251" s="220"/>
      <c r="I251" s="220"/>
      <c r="J251" s="220"/>
      <c r="K251" s="220"/>
      <c r="L251" s="220"/>
      <c r="M251" s="220"/>
      <c r="N251" s="219"/>
      <c r="O251" s="219"/>
      <c r="P251" s="219"/>
      <c r="Q251" s="219"/>
      <c r="R251" s="220"/>
      <c r="S251" s="220"/>
      <c r="T251" s="220"/>
      <c r="U251" s="220"/>
      <c r="V251" s="220"/>
      <c r="W251" s="220"/>
      <c r="X251" s="220"/>
      <c r="Y251" s="220"/>
      <c r="Z251" s="209"/>
      <c r="AA251" s="209"/>
      <c r="AB251" s="209"/>
      <c r="AC251" s="209"/>
      <c r="AD251" s="209"/>
      <c r="AE251" s="209"/>
      <c r="AF251" s="209"/>
      <c r="AG251" s="209" t="s">
        <v>191</v>
      </c>
      <c r="AH251" s="209"/>
      <c r="AI251" s="209"/>
      <c r="AJ251" s="209"/>
      <c r="AK251" s="209"/>
      <c r="AL251" s="209"/>
      <c r="AM251" s="209"/>
      <c r="AN251" s="209"/>
      <c r="AO251" s="209"/>
      <c r="AP251" s="209"/>
      <c r="AQ251" s="209"/>
      <c r="AR251" s="209"/>
      <c r="AS251" s="209"/>
      <c r="AT251" s="209"/>
      <c r="AU251" s="209"/>
      <c r="AV251" s="209"/>
      <c r="AW251" s="209"/>
      <c r="AX251" s="209"/>
      <c r="AY251" s="209"/>
      <c r="AZ251" s="209"/>
      <c r="BA251" s="209"/>
      <c r="BB251" s="209"/>
      <c r="BC251" s="209"/>
      <c r="BD251" s="209"/>
      <c r="BE251" s="209"/>
      <c r="BF251" s="209"/>
      <c r="BG251" s="209"/>
      <c r="BH251" s="209"/>
    </row>
    <row r="252" spans="1:60" ht="30.6" outlineLevel="1" x14ac:dyDescent="0.25">
      <c r="A252" s="230">
        <v>98</v>
      </c>
      <c r="B252" s="231" t="s">
        <v>579</v>
      </c>
      <c r="C252" s="243" t="s">
        <v>580</v>
      </c>
      <c r="D252" s="232" t="s">
        <v>277</v>
      </c>
      <c r="E252" s="233">
        <v>1</v>
      </c>
      <c r="F252" s="234"/>
      <c r="G252" s="235">
        <f>ROUND(E252*F252,2)</f>
        <v>0</v>
      </c>
      <c r="H252" s="234"/>
      <c r="I252" s="235">
        <f>ROUND(E252*H252,2)</f>
        <v>0</v>
      </c>
      <c r="J252" s="234"/>
      <c r="K252" s="235">
        <f>ROUND(E252*J252,2)</f>
        <v>0</v>
      </c>
      <c r="L252" s="235">
        <v>21</v>
      </c>
      <c r="M252" s="235">
        <f>G252*(1+L252/100)</f>
        <v>0</v>
      </c>
      <c r="N252" s="233">
        <v>0</v>
      </c>
      <c r="O252" s="233">
        <f>ROUND(E252*N252,2)</f>
        <v>0</v>
      </c>
      <c r="P252" s="233">
        <v>0</v>
      </c>
      <c r="Q252" s="233">
        <f>ROUND(E252*P252,2)</f>
        <v>0</v>
      </c>
      <c r="R252" s="235"/>
      <c r="S252" s="235" t="s">
        <v>200</v>
      </c>
      <c r="T252" s="236" t="s">
        <v>185</v>
      </c>
      <c r="U252" s="220">
        <v>0</v>
      </c>
      <c r="V252" s="220">
        <f>ROUND(E252*U252,2)</f>
        <v>0</v>
      </c>
      <c r="W252" s="220"/>
      <c r="X252" s="220" t="s">
        <v>217</v>
      </c>
      <c r="Y252" s="220" t="s">
        <v>187</v>
      </c>
      <c r="Z252" s="209"/>
      <c r="AA252" s="209"/>
      <c r="AB252" s="209"/>
      <c r="AC252" s="209"/>
      <c r="AD252" s="209"/>
      <c r="AE252" s="209"/>
      <c r="AF252" s="209"/>
      <c r="AG252" s="209" t="s">
        <v>357</v>
      </c>
      <c r="AH252" s="209"/>
      <c r="AI252" s="209"/>
      <c r="AJ252" s="209"/>
      <c r="AK252" s="209"/>
      <c r="AL252" s="209"/>
      <c r="AM252" s="209"/>
      <c r="AN252" s="209"/>
      <c r="AO252" s="209"/>
      <c r="AP252" s="209"/>
      <c r="AQ252" s="209"/>
      <c r="AR252" s="209"/>
      <c r="AS252" s="209"/>
      <c r="AT252" s="209"/>
      <c r="AU252" s="209"/>
      <c r="AV252" s="209"/>
      <c r="AW252" s="209"/>
      <c r="AX252" s="209"/>
      <c r="AY252" s="209"/>
      <c r="AZ252" s="209"/>
      <c r="BA252" s="209"/>
      <c r="BB252" s="209"/>
      <c r="BC252" s="209"/>
      <c r="BD252" s="209"/>
      <c r="BE252" s="209"/>
      <c r="BF252" s="209"/>
      <c r="BG252" s="209"/>
      <c r="BH252" s="209"/>
    </row>
    <row r="253" spans="1:60" outlineLevel="2" x14ac:dyDescent="0.25">
      <c r="A253" s="216"/>
      <c r="B253" s="217"/>
      <c r="C253" s="244" t="s">
        <v>570</v>
      </c>
      <c r="D253" s="238"/>
      <c r="E253" s="238"/>
      <c r="F253" s="238"/>
      <c r="G253" s="238"/>
      <c r="H253" s="220"/>
      <c r="I253" s="220"/>
      <c r="J253" s="220"/>
      <c r="K253" s="220"/>
      <c r="L253" s="220"/>
      <c r="M253" s="220"/>
      <c r="N253" s="219"/>
      <c r="O253" s="219"/>
      <c r="P253" s="219"/>
      <c r="Q253" s="219"/>
      <c r="R253" s="220"/>
      <c r="S253" s="220"/>
      <c r="T253" s="220"/>
      <c r="U253" s="220"/>
      <c r="V253" s="220"/>
      <c r="W253" s="220"/>
      <c r="X253" s="220"/>
      <c r="Y253" s="220"/>
      <c r="Z253" s="209"/>
      <c r="AA253" s="209"/>
      <c r="AB253" s="209"/>
      <c r="AC253" s="209"/>
      <c r="AD253" s="209"/>
      <c r="AE253" s="209"/>
      <c r="AF253" s="209"/>
      <c r="AG253" s="209" t="s">
        <v>190</v>
      </c>
      <c r="AH253" s="209"/>
      <c r="AI253" s="209"/>
      <c r="AJ253" s="209"/>
      <c r="AK253" s="209"/>
      <c r="AL253" s="209"/>
      <c r="AM253" s="209"/>
      <c r="AN253" s="209"/>
      <c r="AO253" s="209"/>
      <c r="AP253" s="209"/>
      <c r="AQ253" s="209"/>
      <c r="AR253" s="209"/>
      <c r="AS253" s="209"/>
      <c r="AT253" s="209"/>
      <c r="AU253" s="209"/>
      <c r="AV253" s="209"/>
      <c r="AW253" s="209"/>
      <c r="AX253" s="209"/>
      <c r="AY253" s="209"/>
      <c r="AZ253" s="209"/>
      <c r="BA253" s="209"/>
      <c r="BB253" s="209"/>
      <c r="BC253" s="209"/>
      <c r="BD253" s="209"/>
      <c r="BE253" s="209"/>
      <c r="BF253" s="209"/>
      <c r="BG253" s="209"/>
      <c r="BH253" s="209"/>
    </row>
    <row r="254" spans="1:60" outlineLevel="2" x14ac:dyDescent="0.25">
      <c r="A254" s="216"/>
      <c r="B254" s="217"/>
      <c r="C254" s="245"/>
      <c r="D254" s="240"/>
      <c r="E254" s="240"/>
      <c r="F254" s="240"/>
      <c r="G254" s="240"/>
      <c r="H254" s="220"/>
      <c r="I254" s="220"/>
      <c r="J254" s="220"/>
      <c r="K254" s="220"/>
      <c r="L254" s="220"/>
      <c r="M254" s="220"/>
      <c r="N254" s="219"/>
      <c r="O254" s="219"/>
      <c r="P254" s="219"/>
      <c r="Q254" s="219"/>
      <c r="R254" s="220"/>
      <c r="S254" s="220"/>
      <c r="T254" s="220"/>
      <c r="U254" s="220"/>
      <c r="V254" s="220"/>
      <c r="W254" s="220"/>
      <c r="X254" s="220"/>
      <c r="Y254" s="220"/>
      <c r="Z254" s="209"/>
      <c r="AA254" s="209"/>
      <c r="AB254" s="209"/>
      <c r="AC254" s="209"/>
      <c r="AD254" s="209"/>
      <c r="AE254" s="209"/>
      <c r="AF254" s="209"/>
      <c r="AG254" s="209" t="s">
        <v>191</v>
      </c>
      <c r="AH254" s="209"/>
      <c r="AI254" s="209"/>
      <c r="AJ254" s="209"/>
      <c r="AK254" s="209"/>
      <c r="AL254" s="209"/>
      <c r="AM254" s="209"/>
      <c r="AN254" s="209"/>
      <c r="AO254" s="209"/>
      <c r="AP254" s="209"/>
      <c r="AQ254" s="209"/>
      <c r="AR254" s="209"/>
      <c r="AS254" s="209"/>
      <c r="AT254" s="209"/>
      <c r="AU254" s="209"/>
      <c r="AV254" s="209"/>
      <c r="AW254" s="209"/>
      <c r="AX254" s="209"/>
      <c r="AY254" s="209"/>
      <c r="AZ254" s="209"/>
      <c r="BA254" s="209"/>
      <c r="BB254" s="209"/>
      <c r="BC254" s="209"/>
      <c r="BD254" s="209"/>
      <c r="BE254" s="209"/>
      <c r="BF254" s="209"/>
      <c r="BG254" s="209"/>
      <c r="BH254" s="209"/>
    </row>
    <row r="255" spans="1:60" ht="20.399999999999999" outlineLevel="1" x14ac:dyDescent="0.25">
      <c r="A255" s="230">
        <v>99</v>
      </c>
      <c r="B255" s="231" t="s">
        <v>581</v>
      </c>
      <c r="C255" s="243" t="s">
        <v>582</v>
      </c>
      <c r="D255" s="232" t="s">
        <v>277</v>
      </c>
      <c r="E255" s="233">
        <v>1</v>
      </c>
      <c r="F255" s="234"/>
      <c r="G255" s="235">
        <f>ROUND(E255*F255,2)</f>
        <v>0</v>
      </c>
      <c r="H255" s="234"/>
      <c r="I255" s="235">
        <f>ROUND(E255*H255,2)</f>
        <v>0</v>
      </c>
      <c r="J255" s="234"/>
      <c r="K255" s="235">
        <f>ROUND(E255*J255,2)</f>
        <v>0</v>
      </c>
      <c r="L255" s="235">
        <v>21</v>
      </c>
      <c r="M255" s="235">
        <f>G255*(1+L255/100)</f>
        <v>0</v>
      </c>
      <c r="N255" s="233">
        <v>0</v>
      </c>
      <c r="O255" s="233">
        <f>ROUND(E255*N255,2)</f>
        <v>0</v>
      </c>
      <c r="P255" s="233">
        <v>0</v>
      </c>
      <c r="Q255" s="233">
        <f>ROUND(E255*P255,2)</f>
        <v>0</v>
      </c>
      <c r="R255" s="235"/>
      <c r="S255" s="235" t="s">
        <v>200</v>
      </c>
      <c r="T255" s="236" t="s">
        <v>185</v>
      </c>
      <c r="U255" s="220">
        <v>0</v>
      </c>
      <c r="V255" s="220">
        <f>ROUND(E255*U255,2)</f>
        <v>0</v>
      </c>
      <c r="W255" s="220"/>
      <c r="X255" s="220" t="s">
        <v>217</v>
      </c>
      <c r="Y255" s="220" t="s">
        <v>187</v>
      </c>
      <c r="Z255" s="209"/>
      <c r="AA255" s="209"/>
      <c r="AB255" s="209"/>
      <c r="AC255" s="209"/>
      <c r="AD255" s="209"/>
      <c r="AE255" s="209"/>
      <c r="AF255" s="209"/>
      <c r="AG255" s="209" t="s">
        <v>357</v>
      </c>
      <c r="AH255" s="209"/>
      <c r="AI255" s="209"/>
      <c r="AJ255" s="209"/>
      <c r="AK255" s="209"/>
      <c r="AL255" s="209"/>
      <c r="AM255" s="209"/>
      <c r="AN255" s="209"/>
      <c r="AO255" s="209"/>
      <c r="AP255" s="209"/>
      <c r="AQ255" s="209"/>
      <c r="AR255" s="209"/>
      <c r="AS255" s="209"/>
      <c r="AT255" s="209"/>
      <c r="AU255" s="209"/>
      <c r="AV255" s="209"/>
      <c r="AW255" s="209"/>
      <c r="AX255" s="209"/>
      <c r="AY255" s="209"/>
      <c r="AZ255" s="209"/>
      <c r="BA255" s="209"/>
      <c r="BB255" s="209"/>
      <c r="BC255" s="209"/>
      <c r="BD255" s="209"/>
      <c r="BE255" s="209"/>
      <c r="BF255" s="209"/>
      <c r="BG255" s="209"/>
      <c r="BH255" s="209"/>
    </row>
    <row r="256" spans="1:60" outlineLevel="2" x14ac:dyDescent="0.25">
      <c r="A256" s="216"/>
      <c r="B256" s="217"/>
      <c r="C256" s="244" t="s">
        <v>583</v>
      </c>
      <c r="D256" s="238"/>
      <c r="E256" s="238"/>
      <c r="F256" s="238"/>
      <c r="G256" s="238"/>
      <c r="H256" s="220"/>
      <c r="I256" s="220"/>
      <c r="J256" s="220"/>
      <c r="K256" s="220"/>
      <c r="L256" s="220"/>
      <c r="M256" s="220"/>
      <c r="N256" s="219"/>
      <c r="O256" s="219"/>
      <c r="P256" s="219"/>
      <c r="Q256" s="219"/>
      <c r="R256" s="220"/>
      <c r="S256" s="220"/>
      <c r="T256" s="220"/>
      <c r="U256" s="220"/>
      <c r="V256" s="220"/>
      <c r="W256" s="220"/>
      <c r="X256" s="220"/>
      <c r="Y256" s="220"/>
      <c r="Z256" s="209"/>
      <c r="AA256" s="209"/>
      <c r="AB256" s="209"/>
      <c r="AC256" s="209"/>
      <c r="AD256" s="209"/>
      <c r="AE256" s="209"/>
      <c r="AF256" s="209"/>
      <c r="AG256" s="209" t="s">
        <v>190</v>
      </c>
      <c r="AH256" s="209"/>
      <c r="AI256" s="209"/>
      <c r="AJ256" s="209"/>
      <c r="AK256" s="209"/>
      <c r="AL256" s="209"/>
      <c r="AM256" s="209"/>
      <c r="AN256" s="209"/>
      <c r="AO256" s="209"/>
      <c r="AP256" s="209"/>
      <c r="AQ256" s="209"/>
      <c r="AR256" s="209"/>
      <c r="AS256" s="209"/>
      <c r="AT256" s="209"/>
      <c r="AU256" s="209"/>
      <c r="AV256" s="209"/>
      <c r="AW256" s="209"/>
      <c r="AX256" s="209"/>
      <c r="AY256" s="209"/>
      <c r="AZ256" s="209"/>
      <c r="BA256" s="209"/>
      <c r="BB256" s="209"/>
      <c r="BC256" s="209"/>
      <c r="BD256" s="209"/>
      <c r="BE256" s="209"/>
      <c r="BF256" s="209"/>
      <c r="BG256" s="209"/>
      <c r="BH256" s="209"/>
    </row>
    <row r="257" spans="1:60" outlineLevel="2" x14ac:dyDescent="0.25">
      <c r="A257" s="216"/>
      <c r="B257" s="217"/>
      <c r="C257" s="245"/>
      <c r="D257" s="240"/>
      <c r="E257" s="240"/>
      <c r="F257" s="240"/>
      <c r="G257" s="240"/>
      <c r="H257" s="220"/>
      <c r="I257" s="220"/>
      <c r="J257" s="220"/>
      <c r="K257" s="220"/>
      <c r="L257" s="220"/>
      <c r="M257" s="220"/>
      <c r="N257" s="219"/>
      <c r="O257" s="219"/>
      <c r="P257" s="219"/>
      <c r="Q257" s="219"/>
      <c r="R257" s="220"/>
      <c r="S257" s="220"/>
      <c r="T257" s="220"/>
      <c r="U257" s="220"/>
      <c r="V257" s="220"/>
      <c r="W257" s="220"/>
      <c r="X257" s="220"/>
      <c r="Y257" s="220"/>
      <c r="Z257" s="209"/>
      <c r="AA257" s="209"/>
      <c r="AB257" s="209"/>
      <c r="AC257" s="209"/>
      <c r="AD257" s="209"/>
      <c r="AE257" s="209"/>
      <c r="AF257" s="209"/>
      <c r="AG257" s="209" t="s">
        <v>191</v>
      </c>
      <c r="AH257" s="209"/>
      <c r="AI257" s="209"/>
      <c r="AJ257" s="209"/>
      <c r="AK257" s="209"/>
      <c r="AL257" s="209"/>
      <c r="AM257" s="209"/>
      <c r="AN257" s="209"/>
      <c r="AO257" s="209"/>
      <c r="AP257" s="209"/>
      <c r="AQ257" s="209"/>
      <c r="AR257" s="209"/>
      <c r="AS257" s="209"/>
      <c r="AT257" s="209"/>
      <c r="AU257" s="209"/>
      <c r="AV257" s="209"/>
      <c r="AW257" s="209"/>
      <c r="AX257" s="209"/>
      <c r="AY257" s="209"/>
      <c r="AZ257" s="209"/>
      <c r="BA257" s="209"/>
      <c r="BB257" s="209"/>
      <c r="BC257" s="209"/>
      <c r="BD257" s="209"/>
      <c r="BE257" s="209"/>
      <c r="BF257" s="209"/>
      <c r="BG257" s="209"/>
      <c r="BH257" s="209"/>
    </row>
    <row r="258" spans="1:60" ht="20.399999999999999" outlineLevel="1" x14ac:dyDescent="0.25">
      <c r="A258" s="230">
        <v>100</v>
      </c>
      <c r="B258" s="231" t="s">
        <v>584</v>
      </c>
      <c r="C258" s="243" t="s">
        <v>585</v>
      </c>
      <c r="D258" s="232" t="s">
        <v>277</v>
      </c>
      <c r="E258" s="233">
        <v>1</v>
      </c>
      <c r="F258" s="234"/>
      <c r="G258" s="235">
        <f>ROUND(E258*F258,2)</f>
        <v>0</v>
      </c>
      <c r="H258" s="234"/>
      <c r="I258" s="235">
        <f>ROUND(E258*H258,2)</f>
        <v>0</v>
      </c>
      <c r="J258" s="234"/>
      <c r="K258" s="235">
        <f>ROUND(E258*J258,2)</f>
        <v>0</v>
      </c>
      <c r="L258" s="235">
        <v>21</v>
      </c>
      <c r="M258" s="235">
        <f>G258*(1+L258/100)</f>
        <v>0</v>
      </c>
      <c r="N258" s="233">
        <v>0</v>
      </c>
      <c r="O258" s="233">
        <f>ROUND(E258*N258,2)</f>
        <v>0</v>
      </c>
      <c r="P258" s="233">
        <v>0</v>
      </c>
      <c r="Q258" s="233">
        <f>ROUND(E258*P258,2)</f>
        <v>0</v>
      </c>
      <c r="R258" s="235"/>
      <c r="S258" s="235" t="s">
        <v>200</v>
      </c>
      <c r="T258" s="236" t="s">
        <v>185</v>
      </c>
      <c r="U258" s="220">
        <v>0</v>
      </c>
      <c r="V258" s="220">
        <f>ROUND(E258*U258,2)</f>
        <v>0</v>
      </c>
      <c r="W258" s="220"/>
      <c r="X258" s="220" t="s">
        <v>217</v>
      </c>
      <c r="Y258" s="220" t="s">
        <v>187</v>
      </c>
      <c r="Z258" s="209"/>
      <c r="AA258" s="209"/>
      <c r="AB258" s="209"/>
      <c r="AC258" s="209"/>
      <c r="AD258" s="209"/>
      <c r="AE258" s="209"/>
      <c r="AF258" s="209"/>
      <c r="AG258" s="209" t="s">
        <v>357</v>
      </c>
      <c r="AH258" s="209"/>
      <c r="AI258" s="209"/>
      <c r="AJ258" s="209"/>
      <c r="AK258" s="209"/>
      <c r="AL258" s="209"/>
      <c r="AM258" s="209"/>
      <c r="AN258" s="209"/>
      <c r="AO258" s="209"/>
      <c r="AP258" s="209"/>
      <c r="AQ258" s="209"/>
      <c r="AR258" s="209"/>
      <c r="AS258" s="209"/>
      <c r="AT258" s="209"/>
      <c r="AU258" s="209"/>
      <c r="AV258" s="209"/>
      <c r="AW258" s="209"/>
      <c r="AX258" s="209"/>
      <c r="AY258" s="209"/>
      <c r="AZ258" s="209"/>
      <c r="BA258" s="209"/>
      <c r="BB258" s="209"/>
      <c r="BC258" s="209"/>
      <c r="BD258" s="209"/>
      <c r="BE258" s="209"/>
      <c r="BF258" s="209"/>
      <c r="BG258" s="209"/>
      <c r="BH258" s="209"/>
    </row>
    <row r="259" spans="1:60" outlineLevel="2" x14ac:dyDescent="0.25">
      <c r="A259" s="216"/>
      <c r="B259" s="217"/>
      <c r="C259" s="244" t="s">
        <v>586</v>
      </c>
      <c r="D259" s="238"/>
      <c r="E259" s="238"/>
      <c r="F259" s="238"/>
      <c r="G259" s="238"/>
      <c r="H259" s="220"/>
      <c r="I259" s="220"/>
      <c r="J259" s="220"/>
      <c r="K259" s="220"/>
      <c r="L259" s="220"/>
      <c r="M259" s="220"/>
      <c r="N259" s="219"/>
      <c r="O259" s="219"/>
      <c r="P259" s="219"/>
      <c r="Q259" s="219"/>
      <c r="R259" s="220"/>
      <c r="S259" s="220"/>
      <c r="T259" s="220"/>
      <c r="U259" s="220"/>
      <c r="V259" s="220"/>
      <c r="W259" s="220"/>
      <c r="X259" s="220"/>
      <c r="Y259" s="220"/>
      <c r="Z259" s="209"/>
      <c r="AA259" s="209"/>
      <c r="AB259" s="209"/>
      <c r="AC259" s="209"/>
      <c r="AD259" s="209"/>
      <c r="AE259" s="209"/>
      <c r="AF259" s="209"/>
      <c r="AG259" s="209" t="s">
        <v>190</v>
      </c>
      <c r="AH259" s="209"/>
      <c r="AI259" s="209"/>
      <c r="AJ259" s="209"/>
      <c r="AK259" s="209"/>
      <c r="AL259" s="209"/>
      <c r="AM259" s="209"/>
      <c r="AN259" s="209"/>
      <c r="AO259" s="209"/>
      <c r="AP259" s="209"/>
      <c r="AQ259" s="209"/>
      <c r="AR259" s="209"/>
      <c r="AS259" s="209"/>
      <c r="AT259" s="209"/>
      <c r="AU259" s="209"/>
      <c r="AV259" s="209"/>
      <c r="AW259" s="209"/>
      <c r="AX259" s="209"/>
      <c r="AY259" s="209"/>
      <c r="AZ259" s="209"/>
      <c r="BA259" s="209"/>
      <c r="BB259" s="209"/>
      <c r="BC259" s="209"/>
      <c r="BD259" s="209"/>
      <c r="BE259" s="209"/>
      <c r="BF259" s="209"/>
      <c r="BG259" s="209"/>
      <c r="BH259" s="209"/>
    </row>
    <row r="260" spans="1:60" outlineLevel="2" x14ac:dyDescent="0.25">
      <c r="A260" s="216"/>
      <c r="B260" s="217"/>
      <c r="C260" s="245"/>
      <c r="D260" s="240"/>
      <c r="E260" s="240"/>
      <c r="F260" s="240"/>
      <c r="G260" s="240"/>
      <c r="H260" s="220"/>
      <c r="I260" s="220"/>
      <c r="J260" s="220"/>
      <c r="K260" s="220"/>
      <c r="L260" s="220"/>
      <c r="M260" s="220"/>
      <c r="N260" s="219"/>
      <c r="O260" s="219"/>
      <c r="P260" s="219"/>
      <c r="Q260" s="219"/>
      <c r="R260" s="220"/>
      <c r="S260" s="220"/>
      <c r="T260" s="220"/>
      <c r="U260" s="220"/>
      <c r="V260" s="220"/>
      <c r="W260" s="220"/>
      <c r="X260" s="220"/>
      <c r="Y260" s="220"/>
      <c r="Z260" s="209"/>
      <c r="AA260" s="209"/>
      <c r="AB260" s="209"/>
      <c r="AC260" s="209"/>
      <c r="AD260" s="209"/>
      <c r="AE260" s="209"/>
      <c r="AF260" s="209"/>
      <c r="AG260" s="209" t="s">
        <v>191</v>
      </c>
      <c r="AH260" s="209"/>
      <c r="AI260" s="209"/>
      <c r="AJ260" s="209"/>
      <c r="AK260" s="209"/>
      <c r="AL260" s="209"/>
      <c r="AM260" s="209"/>
      <c r="AN260" s="209"/>
      <c r="AO260" s="209"/>
      <c r="AP260" s="209"/>
      <c r="AQ260" s="209"/>
      <c r="AR260" s="209"/>
      <c r="AS260" s="209"/>
      <c r="AT260" s="209"/>
      <c r="AU260" s="209"/>
      <c r="AV260" s="209"/>
      <c r="AW260" s="209"/>
      <c r="AX260" s="209"/>
      <c r="AY260" s="209"/>
      <c r="AZ260" s="209"/>
      <c r="BA260" s="209"/>
      <c r="BB260" s="209"/>
      <c r="BC260" s="209"/>
      <c r="BD260" s="209"/>
      <c r="BE260" s="209"/>
      <c r="BF260" s="209"/>
      <c r="BG260" s="209"/>
      <c r="BH260" s="209"/>
    </row>
    <row r="261" spans="1:60" x14ac:dyDescent="0.25">
      <c r="A261" s="223" t="s">
        <v>179</v>
      </c>
      <c r="B261" s="224" t="s">
        <v>125</v>
      </c>
      <c r="C261" s="242" t="s">
        <v>126</v>
      </c>
      <c r="D261" s="225"/>
      <c r="E261" s="226"/>
      <c r="F261" s="227"/>
      <c r="G261" s="227">
        <f>SUMIF(AG262:AG294,"&lt;&gt;NOR",G262:G294)</f>
        <v>0</v>
      </c>
      <c r="H261" s="227"/>
      <c r="I261" s="227">
        <f>SUM(I262:I294)</f>
        <v>0</v>
      </c>
      <c r="J261" s="227"/>
      <c r="K261" s="227">
        <f>SUM(K262:K294)</f>
        <v>0</v>
      </c>
      <c r="L261" s="227"/>
      <c r="M261" s="227">
        <f>SUM(M262:M294)</f>
        <v>0</v>
      </c>
      <c r="N261" s="226"/>
      <c r="O261" s="226">
        <f>SUM(O262:O294)</f>
        <v>0</v>
      </c>
      <c r="P261" s="226"/>
      <c r="Q261" s="226">
        <f>SUM(Q262:Q294)</f>
        <v>0</v>
      </c>
      <c r="R261" s="227"/>
      <c r="S261" s="227"/>
      <c r="T261" s="228"/>
      <c r="U261" s="222"/>
      <c r="V261" s="222">
        <f>SUM(V262:V294)</f>
        <v>0</v>
      </c>
      <c r="W261" s="222"/>
      <c r="X261" s="222"/>
      <c r="Y261" s="222"/>
      <c r="AG261" t="s">
        <v>180</v>
      </c>
    </row>
    <row r="262" spans="1:60" outlineLevel="1" x14ac:dyDescent="0.25">
      <c r="A262" s="230">
        <v>101</v>
      </c>
      <c r="B262" s="231" t="s">
        <v>587</v>
      </c>
      <c r="C262" s="243" t="s">
        <v>588</v>
      </c>
      <c r="D262" s="232" t="s">
        <v>366</v>
      </c>
      <c r="E262" s="233">
        <v>32</v>
      </c>
      <c r="F262" s="234"/>
      <c r="G262" s="235">
        <f>ROUND(E262*F262,2)</f>
        <v>0</v>
      </c>
      <c r="H262" s="234"/>
      <c r="I262" s="235">
        <f>ROUND(E262*H262,2)</f>
        <v>0</v>
      </c>
      <c r="J262" s="234"/>
      <c r="K262" s="235">
        <f>ROUND(E262*J262,2)</f>
        <v>0</v>
      </c>
      <c r="L262" s="235">
        <v>21</v>
      </c>
      <c r="M262" s="235">
        <f>G262*(1+L262/100)</f>
        <v>0</v>
      </c>
      <c r="N262" s="233">
        <v>0</v>
      </c>
      <c r="O262" s="233">
        <f>ROUND(E262*N262,2)</f>
        <v>0</v>
      </c>
      <c r="P262" s="233">
        <v>0</v>
      </c>
      <c r="Q262" s="233">
        <f>ROUND(E262*P262,2)</f>
        <v>0</v>
      </c>
      <c r="R262" s="235"/>
      <c r="S262" s="235" t="s">
        <v>200</v>
      </c>
      <c r="T262" s="236" t="s">
        <v>185</v>
      </c>
      <c r="U262" s="220">
        <v>0</v>
      </c>
      <c r="V262" s="220">
        <f>ROUND(E262*U262,2)</f>
        <v>0</v>
      </c>
      <c r="W262" s="220"/>
      <c r="X262" s="220" t="s">
        <v>217</v>
      </c>
      <c r="Y262" s="220" t="s">
        <v>187</v>
      </c>
      <c r="Z262" s="209"/>
      <c r="AA262" s="209"/>
      <c r="AB262" s="209"/>
      <c r="AC262" s="209"/>
      <c r="AD262" s="209"/>
      <c r="AE262" s="209"/>
      <c r="AF262" s="209"/>
      <c r="AG262" s="209" t="s">
        <v>357</v>
      </c>
      <c r="AH262" s="209"/>
      <c r="AI262" s="209"/>
      <c r="AJ262" s="209"/>
      <c r="AK262" s="209"/>
      <c r="AL262" s="209"/>
      <c r="AM262" s="209"/>
      <c r="AN262" s="209"/>
      <c r="AO262" s="209"/>
      <c r="AP262" s="209"/>
      <c r="AQ262" s="209"/>
      <c r="AR262" s="209"/>
      <c r="AS262" s="209"/>
      <c r="AT262" s="209"/>
      <c r="AU262" s="209"/>
      <c r="AV262" s="209"/>
      <c r="AW262" s="209"/>
      <c r="AX262" s="209"/>
      <c r="AY262" s="209"/>
      <c r="AZ262" s="209"/>
      <c r="BA262" s="209"/>
      <c r="BB262" s="209"/>
      <c r="BC262" s="209"/>
      <c r="BD262" s="209"/>
      <c r="BE262" s="209"/>
      <c r="BF262" s="209"/>
      <c r="BG262" s="209"/>
      <c r="BH262" s="209"/>
    </row>
    <row r="263" spans="1:60" outlineLevel="2" x14ac:dyDescent="0.25">
      <c r="A263" s="216"/>
      <c r="B263" s="217"/>
      <c r="C263" s="246"/>
      <c r="D263" s="241"/>
      <c r="E263" s="241"/>
      <c r="F263" s="241"/>
      <c r="G263" s="241"/>
      <c r="H263" s="220"/>
      <c r="I263" s="220"/>
      <c r="J263" s="220"/>
      <c r="K263" s="220"/>
      <c r="L263" s="220"/>
      <c r="M263" s="220"/>
      <c r="N263" s="219"/>
      <c r="O263" s="219"/>
      <c r="P263" s="219"/>
      <c r="Q263" s="219"/>
      <c r="R263" s="220"/>
      <c r="S263" s="220"/>
      <c r="T263" s="220"/>
      <c r="U263" s="220"/>
      <c r="V263" s="220"/>
      <c r="W263" s="220"/>
      <c r="X263" s="220"/>
      <c r="Y263" s="220"/>
      <c r="Z263" s="209"/>
      <c r="AA263" s="209"/>
      <c r="AB263" s="209"/>
      <c r="AC263" s="209"/>
      <c r="AD263" s="209"/>
      <c r="AE263" s="209"/>
      <c r="AF263" s="209"/>
      <c r="AG263" s="209" t="s">
        <v>191</v>
      </c>
      <c r="AH263" s="209"/>
      <c r="AI263" s="209"/>
      <c r="AJ263" s="209"/>
      <c r="AK263" s="209"/>
      <c r="AL263" s="209"/>
      <c r="AM263" s="209"/>
      <c r="AN263" s="209"/>
      <c r="AO263" s="209"/>
      <c r="AP263" s="209"/>
      <c r="AQ263" s="209"/>
      <c r="AR263" s="209"/>
      <c r="AS263" s="209"/>
      <c r="AT263" s="209"/>
      <c r="AU263" s="209"/>
      <c r="AV263" s="209"/>
      <c r="AW263" s="209"/>
      <c r="AX263" s="209"/>
      <c r="AY263" s="209"/>
      <c r="AZ263" s="209"/>
      <c r="BA263" s="209"/>
      <c r="BB263" s="209"/>
      <c r="BC263" s="209"/>
      <c r="BD263" s="209"/>
      <c r="BE263" s="209"/>
      <c r="BF263" s="209"/>
      <c r="BG263" s="209"/>
      <c r="BH263" s="209"/>
    </row>
    <row r="264" spans="1:60" outlineLevel="1" x14ac:dyDescent="0.25">
      <c r="A264" s="230">
        <v>102</v>
      </c>
      <c r="B264" s="231" t="s">
        <v>589</v>
      </c>
      <c r="C264" s="243" t="s">
        <v>590</v>
      </c>
      <c r="D264" s="232" t="s">
        <v>366</v>
      </c>
      <c r="E264" s="233">
        <v>28</v>
      </c>
      <c r="F264" s="234"/>
      <c r="G264" s="235">
        <f>ROUND(E264*F264,2)</f>
        <v>0</v>
      </c>
      <c r="H264" s="234"/>
      <c r="I264" s="235">
        <f>ROUND(E264*H264,2)</f>
        <v>0</v>
      </c>
      <c r="J264" s="234"/>
      <c r="K264" s="235">
        <f>ROUND(E264*J264,2)</f>
        <v>0</v>
      </c>
      <c r="L264" s="235">
        <v>21</v>
      </c>
      <c r="M264" s="235">
        <f>G264*(1+L264/100)</f>
        <v>0</v>
      </c>
      <c r="N264" s="233">
        <v>0</v>
      </c>
      <c r="O264" s="233">
        <f>ROUND(E264*N264,2)</f>
        <v>0</v>
      </c>
      <c r="P264" s="233">
        <v>0</v>
      </c>
      <c r="Q264" s="233">
        <f>ROUND(E264*P264,2)</f>
        <v>0</v>
      </c>
      <c r="R264" s="235"/>
      <c r="S264" s="235" t="s">
        <v>200</v>
      </c>
      <c r="T264" s="236" t="s">
        <v>185</v>
      </c>
      <c r="U264" s="220">
        <v>0</v>
      </c>
      <c r="V264" s="220">
        <f>ROUND(E264*U264,2)</f>
        <v>0</v>
      </c>
      <c r="W264" s="220"/>
      <c r="X264" s="220" t="s">
        <v>217</v>
      </c>
      <c r="Y264" s="220" t="s">
        <v>187</v>
      </c>
      <c r="Z264" s="209"/>
      <c r="AA264" s="209"/>
      <c r="AB264" s="209"/>
      <c r="AC264" s="209"/>
      <c r="AD264" s="209"/>
      <c r="AE264" s="209"/>
      <c r="AF264" s="209"/>
      <c r="AG264" s="209" t="s">
        <v>357</v>
      </c>
      <c r="AH264" s="209"/>
      <c r="AI264" s="209"/>
      <c r="AJ264" s="209"/>
      <c r="AK264" s="209"/>
      <c r="AL264" s="209"/>
      <c r="AM264" s="209"/>
      <c r="AN264" s="209"/>
      <c r="AO264" s="209"/>
      <c r="AP264" s="209"/>
      <c r="AQ264" s="209"/>
      <c r="AR264" s="209"/>
      <c r="AS264" s="209"/>
      <c r="AT264" s="209"/>
      <c r="AU264" s="209"/>
      <c r="AV264" s="209"/>
      <c r="AW264" s="209"/>
      <c r="AX264" s="209"/>
      <c r="AY264" s="209"/>
      <c r="AZ264" s="209"/>
      <c r="BA264" s="209"/>
      <c r="BB264" s="209"/>
      <c r="BC264" s="209"/>
      <c r="BD264" s="209"/>
      <c r="BE264" s="209"/>
      <c r="BF264" s="209"/>
      <c r="BG264" s="209"/>
      <c r="BH264" s="209"/>
    </row>
    <row r="265" spans="1:60" outlineLevel="2" x14ac:dyDescent="0.25">
      <c r="A265" s="216"/>
      <c r="B265" s="217"/>
      <c r="C265" s="246"/>
      <c r="D265" s="241"/>
      <c r="E265" s="241"/>
      <c r="F265" s="241"/>
      <c r="G265" s="241"/>
      <c r="H265" s="220"/>
      <c r="I265" s="220"/>
      <c r="J265" s="220"/>
      <c r="K265" s="220"/>
      <c r="L265" s="220"/>
      <c r="M265" s="220"/>
      <c r="N265" s="219"/>
      <c r="O265" s="219"/>
      <c r="P265" s="219"/>
      <c r="Q265" s="219"/>
      <c r="R265" s="220"/>
      <c r="S265" s="220"/>
      <c r="T265" s="220"/>
      <c r="U265" s="220"/>
      <c r="V265" s="220"/>
      <c r="W265" s="220"/>
      <c r="X265" s="220"/>
      <c r="Y265" s="220"/>
      <c r="Z265" s="209"/>
      <c r="AA265" s="209"/>
      <c r="AB265" s="209"/>
      <c r="AC265" s="209"/>
      <c r="AD265" s="209"/>
      <c r="AE265" s="209"/>
      <c r="AF265" s="209"/>
      <c r="AG265" s="209" t="s">
        <v>191</v>
      </c>
      <c r="AH265" s="209"/>
      <c r="AI265" s="209"/>
      <c r="AJ265" s="209"/>
      <c r="AK265" s="209"/>
      <c r="AL265" s="209"/>
      <c r="AM265" s="209"/>
      <c r="AN265" s="209"/>
      <c r="AO265" s="209"/>
      <c r="AP265" s="209"/>
      <c r="AQ265" s="209"/>
      <c r="AR265" s="209"/>
      <c r="AS265" s="209"/>
      <c r="AT265" s="209"/>
      <c r="AU265" s="209"/>
      <c r="AV265" s="209"/>
      <c r="AW265" s="209"/>
      <c r="AX265" s="209"/>
      <c r="AY265" s="209"/>
      <c r="AZ265" s="209"/>
      <c r="BA265" s="209"/>
      <c r="BB265" s="209"/>
      <c r="BC265" s="209"/>
      <c r="BD265" s="209"/>
      <c r="BE265" s="209"/>
      <c r="BF265" s="209"/>
      <c r="BG265" s="209"/>
      <c r="BH265" s="209"/>
    </row>
    <row r="266" spans="1:60" outlineLevel="1" x14ac:dyDescent="0.25">
      <c r="A266" s="230">
        <v>103</v>
      </c>
      <c r="B266" s="231" t="s">
        <v>591</v>
      </c>
      <c r="C266" s="243" t="s">
        <v>592</v>
      </c>
      <c r="D266" s="232" t="s">
        <v>366</v>
      </c>
      <c r="E266" s="233">
        <v>2</v>
      </c>
      <c r="F266" s="234"/>
      <c r="G266" s="235">
        <f>ROUND(E266*F266,2)</f>
        <v>0</v>
      </c>
      <c r="H266" s="234"/>
      <c r="I266" s="235">
        <f>ROUND(E266*H266,2)</f>
        <v>0</v>
      </c>
      <c r="J266" s="234"/>
      <c r="K266" s="235">
        <f>ROUND(E266*J266,2)</f>
        <v>0</v>
      </c>
      <c r="L266" s="235">
        <v>21</v>
      </c>
      <c r="M266" s="235">
        <f>G266*(1+L266/100)</f>
        <v>0</v>
      </c>
      <c r="N266" s="233">
        <v>0</v>
      </c>
      <c r="O266" s="233">
        <f>ROUND(E266*N266,2)</f>
        <v>0</v>
      </c>
      <c r="P266" s="233">
        <v>0</v>
      </c>
      <c r="Q266" s="233">
        <f>ROUND(E266*P266,2)</f>
        <v>0</v>
      </c>
      <c r="R266" s="235"/>
      <c r="S266" s="235" t="s">
        <v>200</v>
      </c>
      <c r="T266" s="236" t="s">
        <v>185</v>
      </c>
      <c r="U266" s="220">
        <v>0</v>
      </c>
      <c r="V266" s="220">
        <f>ROUND(E266*U266,2)</f>
        <v>0</v>
      </c>
      <c r="W266" s="220"/>
      <c r="X266" s="220" t="s">
        <v>217</v>
      </c>
      <c r="Y266" s="220" t="s">
        <v>187</v>
      </c>
      <c r="Z266" s="209"/>
      <c r="AA266" s="209"/>
      <c r="AB266" s="209"/>
      <c r="AC266" s="209"/>
      <c r="AD266" s="209"/>
      <c r="AE266" s="209"/>
      <c r="AF266" s="209"/>
      <c r="AG266" s="209" t="s">
        <v>357</v>
      </c>
      <c r="AH266" s="209"/>
      <c r="AI266" s="209"/>
      <c r="AJ266" s="209"/>
      <c r="AK266" s="209"/>
      <c r="AL266" s="209"/>
      <c r="AM266" s="209"/>
      <c r="AN266" s="209"/>
      <c r="AO266" s="209"/>
      <c r="AP266" s="209"/>
      <c r="AQ266" s="209"/>
      <c r="AR266" s="209"/>
      <c r="AS266" s="209"/>
      <c r="AT266" s="209"/>
      <c r="AU266" s="209"/>
      <c r="AV266" s="209"/>
      <c r="AW266" s="209"/>
      <c r="AX266" s="209"/>
      <c r="AY266" s="209"/>
      <c r="AZ266" s="209"/>
      <c r="BA266" s="209"/>
      <c r="BB266" s="209"/>
      <c r="BC266" s="209"/>
      <c r="BD266" s="209"/>
      <c r="BE266" s="209"/>
      <c r="BF266" s="209"/>
      <c r="BG266" s="209"/>
      <c r="BH266" s="209"/>
    </row>
    <row r="267" spans="1:60" outlineLevel="2" x14ac:dyDescent="0.25">
      <c r="A267" s="216"/>
      <c r="B267" s="217"/>
      <c r="C267" s="246"/>
      <c r="D267" s="241"/>
      <c r="E267" s="241"/>
      <c r="F267" s="241"/>
      <c r="G267" s="241"/>
      <c r="H267" s="220"/>
      <c r="I267" s="220"/>
      <c r="J267" s="220"/>
      <c r="K267" s="220"/>
      <c r="L267" s="220"/>
      <c r="M267" s="220"/>
      <c r="N267" s="219"/>
      <c r="O267" s="219"/>
      <c r="P267" s="219"/>
      <c r="Q267" s="219"/>
      <c r="R267" s="220"/>
      <c r="S267" s="220"/>
      <c r="T267" s="220"/>
      <c r="U267" s="220"/>
      <c r="V267" s="220"/>
      <c r="W267" s="220"/>
      <c r="X267" s="220"/>
      <c r="Y267" s="220"/>
      <c r="Z267" s="209"/>
      <c r="AA267" s="209"/>
      <c r="AB267" s="209"/>
      <c r="AC267" s="209"/>
      <c r="AD267" s="209"/>
      <c r="AE267" s="209"/>
      <c r="AF267" s="209"/>
      <c r="AG267" s="209" t="s">
        <v>191</v>
      </c>
      <c r="AH267" s="209"/>
      <c r="AI267" s="209"/>
      <c r="AJ267" s="209"/>
      <c r="AK267" s="209"/>
      <c r="AL267" s="209"/>
      <c r="AM267" s="209"/>
      <c r="AN267" s="209"/>
      <c r="AO267" s="209"/>
      <c r="AP267" s="209"/>
      <c r="AQ267" s="209"/>
      <c r="AR267" s="209"/>
      <c r="AS267" s="209"/>
      <c r="AT267" s="209"/>
      <c r="AU267" s="209"/>
      <c r="AV267" s="209"/>
      <c r="AW267" s="209"/>
      <c r="AX267" s="209"/>
      <c r="AY267" s="209"/>
      <c r="AZ267" s="209"/>
      <c r="BA267" s="209"/>
      <c r="BB267" s="209"/>
      <c r="BC267" s="209"/>
      <c r="BD267" s="209"/>
      <c r="BE267" s="209"/>
      <c r="BF267" s="209"/>
      <c r="BG267" s="209"/>
      <c r="BH267" s="209"/>
    </row>
    <row r="268" spans="1:60" outlineLevel="1" x14ac:dyDescent="0.25">
      <c r="A268" s="230">
        <v>104</v>
      </c>
      <c r="B268" s="231" t="s">
        <v>593</v>
      </c>
      <c r="C268" s="243" t="s">
        <v>594</v>
      </c>
      <c r="D268" s="232" t="s">
        <v>366</v>
      </c>
      <c r="E268" s="233">
        <v>22</v>
      </c>
      <c r="F268" s="234"/>
      <c r="G268" s="235">
        <f>ROUND(E268*F268,2)</f>
        <v>0</v>
      </c>
      <c r="H268" s="234"/>
      <c r="I268" s="235">
        <f>ROUND(E268*H268,2)</f>
        <v>0</v>
      </c>
      <c r="J268" s="234"/>
      <c r="K268" s="235">
        <f>ROUND(E268*J268,2)</f>
        <v>0</v>
      </c>
      <c r="L268" s="235">
        <v>21</v>
      </c>
      <c r="M268" s="235">
        <f>G268*(1+L268/100)</f>
        <v>0</v>
      </c>
      <c r="N268" s="233">
        <v>0</v>
      </c>
      <c r="O268" s="233">
        <f>ROUND(E268*N268,2)</f>
        <v>0</v>
      </c>
      <c r="P268" s="233">
        <v>0</v>
      </c>
      <c r="Q268" s="233">
        <f>ROUND(E268*P268,2)</f>
        <v>0</v>
      </c>
      <c r="R268" s="235"/>
      <c r="S268" s="235" t="s">
        <v>200</v>
      </c>
      <c r="T268" s="236" t="s">
        <v>185</v>
      </c>
      <c r="U268" s="220">
        <v>0</v>
      </c>
      <c r="V268" s="220">
        <f>ROUND(E268*U268,2)</f>
        <v>0</v>
      </c>
      <c r="W268" s="220"/>
      <c r="X268" s="220" t="s">
        <v>217</v>
      </c>
      <c r="Y268" s="220" t="s">
        <v>187</v>
      </c>
      <c r="Z268" s="209"/>
      <c r="AA268" s="209"/>
      <c r="AB268" s="209"/>
      <c r="AC268" s="209"/>
      <c r="AD268" s="209"/>
      <c r="AE268" s="209"/>
      <c r="AF268" s="209"/>
      <c r="AG268" s="209" t="s">
        <v>357</v>
      </c>
      <c r="AH268" s="209"/>
      <c r="AI268" s="209"/>
      <c r="AJ268" s="209"/>
      <c r="AK268" s="209"/>
      <c r="AL268" s="209"/>
      <c r="AM268" s="209"/>
      <c r="AN268" s="209"/>
      <c r="AO268" s="209"/>
      <c r="AP268" s="209"/>
      <c r="AQ268" s="209"/>
      <c r="AR268" s="209"/>
      <c r="AS268" s="209"/>
      <c r="AT268" s="209"/>
      <c r="AU268" s="209"/>
      <c r="AV268" s="209"/>
      <c r="AW268" s="209"/>
      <c r="AX268" s="209"/>
      <c r="AY268" s="209"/>
      <c r="AZ268" s="209"/>
      <c r="BA268" s="209"/>
      <c r="BB268" s="209"/>
      <c r="BC268" s="209"/>
      <c r="BD268" s="209"/>
      <c r="BE268" s="209"/>
      <c r="BF268" s="209"/>
      <c r="BG268" s="209"/>
      <c r="BH268" s="209"/>
    </row>
    <row r="269" spans="1:60" outlineLevel="2" x14ac:dyDescent="0.25">
      <c r="A269" s="216"/>
      <c r="B269" s="217"/>
      <c r="C269" s="246"/>
      <c r="D269" s="241"/>
      <c r="E269" s="241"/>
      <c r="F269" s="241"/>
      <c r="G269" s="241"/>
      <c r="H269" s="220"/>
      <c r="I269" s="220"/>
      <c r="J269" s="220"/>
      <c r="K269" s="220"/>
      <c r="L269" s="220"/>
      <c r="M269" s="220"/>
      <c r="N269" s="219"/>
      <c r="O269" s="219"/>
      <c r="P269" s="219"/>
      <c r="Q269" s="219"/>
      <c r="R269" s="220"/>
      <c r="S269" s="220"/>
      <c r="T269" s="220"/>
      <c r="U269" s="220"/>
      <c r="V269" s="220"/>
      <c r="W269" s="220"/>
      <c r="X269" s="220"/>
      <c r="Y269" s="220"/>
      <c r="Z269" s="209"/>
      <c r="AA269" s="209"/>
      <c r="AB269" s="209"/>
      <c r="AC269" s="209"/>
      <c r="AD269" s="209"/>
      <c r="AE269" s="209"/>
      <c r="AF269" s="209"/>
      <c r="AG269" s="209" t="s">
        <v>191</v>
      </c>
      <c r="AH269" s="209"/>
      <c r="AI269" s="209"/>
      <c r="AJ269" s="209"/>
      <c r="AK269" s="209"/>
      <c r="AL269" s="209"/>
      <c r="AM269" s="209"/>
      <c r="AN269" s="209"/>
      <c r="AO269" s="209"/>
      <c r="AP269" s="209"/>
      <c r="AQ269" s="209"/>
      <c r="AR269" s="209"/>
      <c r="AS269" s="209"/>
      <c r="AT269" s="209"/>
      <c r="AU269" s="209"/>
      <c r="AV269" s="209"/>
      <c r="AW269" s="209"/>
      <c r="AX269" s="209"/>
      <c r="AY269" s="209"/>
      <c r="AZ269" s="209"/>
      <c r="BA269" s="209"/>
      <c r="BB269" s="209"/>
      <c r="BC269" s="209"/>
      <c r="BD269" s="209"/>
      <c r="BE269" s="209"/>
      <c r="BF269" s="209"/>
      <c r="BG269" s="209"/>
      <c r="BH269" s="209"/>
    </row>
    <row r="270" spans="1:60" outlineLevel="1" x14ac:dyDescent="0.25">
      <c r="A270" s="230">
        <v>105</v>
      </c>
      <c r="B270" s="231" t="s">
        <v>595</v>
      </c>
      <c r="C270" s="243" t="s">
        <v>596</v>
      </c>
      <c r="D270" s="232" t="s">
        <v>366</v>
      </c>
      <c r="E270" s="233">
        <v>16</v>
      </c>
      <c r="F270" s="234"/>
      <c r="G270" s="235">
        <f>ROUND(E270*F270,2)</f>
        <v>0</v>
      </c>
      <c r="H270" s="234"/>
      <c r="I270" s="235">
        <f>ROUND(E270*H270,2)</f>
        <v>0</v>
      </c>
      <c r="J270" s="234"/>
      <c r="K270" s="235">
        <f>ROUND(E270*J270,2)</f>
        <v>0</v>
      </c>
      <c r="L270" s="235">
        <v>21</v>
      </c>
      <c r="M270" s="235">
        <f>G270*(1+L270/100)</f>
        <v>0</v>
      </c>
      <c r="N270" s="233">
        <v>0</v>
      </c>
      <c r="O270" s="233">
        <f>ROUND(E270*N270,2)</f>
        <v>0</v>
      </c>
      <c r="P270" s="233">
        <v>0</v>
      </c>
      <c r="Q270" s="233">
        <f>ROUND(E270*P270,2)</f>
        <v>0</v>
      </c>
      <c r="R270" s="235"/>
      <c r="S270" s="235" t="s">
        <v>200</v>
      </c>
      <c r="T270" s="236" t="s">
        <v>185</v>
      </c>
      <c r="U270" s="220">
        <v>0</v>
      </c>
      <c r="V270" s="220">
        <f>ROUND(E270*U270,2)</f>
        <v>0</v>
      </c>
      <c r="W270" s="220"/>
      <c r="X270" s="220" t="s">
        <v>217</v>
      </c>
      <c r="Y270" s="220" t="s">
        <v>187</v>
      </c>
      <c r="Z270" s="209"/>
      <c r="AA270" s="209"/>
      <c r="AB270" s="209"/>
      <c r="AC270" s="209"/>
      <c r="AD270" s="209"/>
      <c r="AE270" s="209"/>
      <c r="AF270" s="209"/>
      <c r="AG270" s="209" t="s">
        <v>357</v>
      </c>
      <c r="AH270" s="209"/>
      <c r="AI270" s="209"/>
      <c r="AJ270" s="209"/>
      <c r="AK270" s="209"/>
      <c r="AL270" s="209"/>
      <c r="AM270" s="209"/>
      <c r="AN270" s="209"/>
      <c r="AO270" s="209"/>
      <c r="AP270" s="209"/>
      <c r="AQ270" s="209"/>
      <c r="AR270" s="209"/>
      <c r="AS270" s="209"/>
      <c r="AT270" s="209"/>
      <c r="AU270" s="209"/>
      <c r="AV270" s="209"/>
      <c r="AW270" s="209"/>
      <c r="AX270" s="209"/>
      <c r="AY270" s="209"/>
      <c r="AZ270" s="209"/>
      <c r="BA270" s="209"/>
      <c r="BB270" s="209"/>
      <c r="BC270" s="209"/>
      <c r="BD270" s="209"/>
      <c r="BE270" s="209"/>
      <c r="BF270" s="209"/>
      <c r="BG270" s="209"/>
      <c r="BH270" s="209"/>
    </row>
    <row r="271" spans="1:60" outlineLevel="2" x14ac:dyDescent="0.25">
      <c r="A271" s="216"/>
      <c r="B271" s="217"/>
      <c r="C271" s="246"/>
      <c r="D271" s="241"/>
      <c r="E271" s="241"/>
      <c r="F271" s="241"/>
      <c r="G271" s="241"/>
      <c r="H271" s="220"/>
      <c r="I271" s="220"/>
      <c r="J271" s="220"/>
      <c r="K271" s="220"/>
      <c r="L271" s="220"/>
      <c r="M271" s="220"/>
      <c r="N271" s="219"/>
      <c r="O271" s="219"/>
      <c r="P271" s="219"/>
      <c r="Q271" s="219"/>
      <c r="R271" s="220"/>
      <c r="S271" s="220"/>
      <c r="T271" s="220"/>
      <c r="U271" s="220"/>
      <c r="V271" s="220"/>
      <c r="W271" s="220"/>
      <c r="X271" s="220"/>
      <c r="Y271" s="220"/>
      <c r="Z271" s="209"/>
      <c r="AA271" s="209"/>
      <c r="AB271" s="209"/>
      <c r="AC271" s="209"/>
      <c r="AD271" s="209"/>
      <c r="AE271" s="209"/>
      <c r="AF271" s="209"/>
      <c r="AG271" s="209" t="s">
        <v>191</v>
      </c>
      <c r="AH271" s="209"/>
      <c r="AI271" s="209"/>
      <c r="AJ271" s="209"/>
      <c r="AK271" s="209"/>
      <c r="AL271" s="209"/>
      <c r="AM271" s="209"/>
      <c r="AN271" s="209"/>
      <c r="AO271" s="209"/>
      <c r="AP271" s="209"/>
      <c r="AQ271" s="209"/>
      <c r="AR271" s="209"/>
      <c r="AS271" s="209"/>
      <c r="AT271" s="209"/>
      <c r="AU271" s="209"/>
      <c r="AV271" s="209"/>
      <c r="AW271" s="209"/>
      <c r="AX271" s="209"/>
      <c r="AY271" s="209"/>
      <c r="AZ271" s="209"/>
      <c r="BA271" s="209"/>
      <c r="BB271" s="209"/>
      <c r="BC271" s="209"/>
      <c r="BD271" s="209"/>
      <c r="BE271" s="209"/>
      <c r="BF271" s="209"/>
      <c r="BG271" s="209"/>
      <c r="BH271" s="209"/>
    </row>
    <row r="272" spans="1:60" outlineLevel="1" x14ac:dyDescent="0.25">
      <c r="A272" s="230">
        <v>106</v>
      </c>
      <c r="B272" s="231" t="s">
        <v>597</v>
      </c>
      <c r="C272" s="243" t="s">
        <v>598</v>
      </c>
      <c r="D272" s="232" t="s">
        <v>366</v>
      </c>
      <c r="E272" s="233">
        <v>4</v>
      </c>
      <c r="F272" s="234"/>
      <c r="G272" s="235">
        <f>ROUND(E272*F272,2)</f>
        <v>0</v>
      </c>
      <c r="H272" s="234"/>
      <c r="I272" s="235">
        <f>ROUND(E272*H272,2)</f>
        <v>0</v>
      </c>
      <c r="J272" s="234"/>
      <c r="K272" s="235">
        <f>ROUND(E272*J272,2)</f>
        <v>0</v>
      </c>
      <c r="L272" s="235">
        <v>21</v>
      </c>
      <c r="M272" s="235">
        <f>G272*(1+L272/100)</f>
        <v>0</v>
      </c>
      <c r="N272" s="233">
        <v>0</v>
      </c>
      <c r="O272" s="233">
        <f>ROUND(E272*N272,2)</f>
        <v>0</v>
      </c>
      <c r="P272" s="233">
        <v>0</v>
      </c>
      <c r="Q272" s="233">
        <f>ROUND(E272*P272,2)</f>
        <v>0</v>
      </c>
      <c r="R272" s="235"/>
      <c r="S272" s="235" t="s">
        <v>200</v>
      </c>
      <c r="T272" s="236" t="s">
        <v>185</v>
      </c>
      <c r="U272" s="220">
        <v>0</v>
      </c>
      <c r="V272" s="220">
        <f>ROUND(E272*U272,2)</f>
        <v>0</v>
      </c>
      <c r="W272" s="220"/>
      <c r="X272" s="220" t="s">
        <v>217</v>
      </c>
      <c r="Y272" s="220" t="s">
        <v>187</v>
      </c>
      <c r="Z272" s="209"/>
      <c r="AA272" s="209"/>
      <c r="AB272" s="209"/>
      <c r="AC272" s="209"/>
      <c r="AD272" s="209"/>
      <c r="AE272" s="209"/>
      <c r="AF272" s="209"/>
      <c r="AG272" s="209" t="s">
        <v>357</v>
      </c>
      <c r="AH272" s="209"/>
      <c r="AI272" s="209"/>
      <c r="AJ272" s="209"/>
      <c r="AK272" s="209"/>
      <c r="AL272" s="209"/>
      <c r="AM272" s="209"/>
      <c r="AN272" s="209"/>
      <c r="AO272" s="209"/>
      <c r="AP272" s="209"/>
      <c r="AQ272" s="209"/>
      <c r="AR272" s="209"/>
      <c r="AS272" s="209"/>
      <c r="AT272" s="209"/>
      <c r="AU272" s="209"/>
      <c r="AV272" s="209"/>
      <c r="AW272" s="209"/>
      <c r="AX272" s="209"/>
      <c r="AY272" s="209"/>
      <c r="AZ272" s="209"/>
      <c r="BA272" s="209"/>
      <c r="BB272" s="209"/>
      <c r="BC272" s="209"/>
      <c r="BD272" s="209"/>
      <c r="BE272" s="209"/>
      <c r="BF272" s="209"/>
      <c r="BG272" s="209"/>
      <c r="BH272" s="209"/>
    </row>
    <row r="273" spans="1:60" outlineLevel="2" x14ac:dyDescent="0.25">
      <c r="A273" s="216"/>
      <c r="B273" s="217"/>
      <c r="C273" s="246"/>
      <c r="D273" s="241"/>
      <c r="E273" s="241"/>
      <c r="F273" s="241"/>
      <c r="G273" s="241"/>
      <c r="H273" s="220"/>
      <c r="I273" s="220"/>
      <c r="J273" s="220"/>
      <c r="K273" s="220"/>
      <c r="L273" s="220"/>
      <c r="M273" s="220"/>
      <c r="N273" s="219"/>
      <c r="O273" s="219"/>
      <c r="P273" s="219"/>
      <c r="Q273" s="219"/>
      <c r="R273" s="220"/>
      <c r="S273" s="220"/>
      <c r="T273" s="220"/>
      <c r="U273" s="220"/>
      <c r="V273" s="220"/>
      <c r="W273" s="220"/>
      <c r="X273" s="220"/>
      <c r="Y273" s="220"/>
      <c r="Z273" s="209"/>
      <c r="AA273" s="209"/>
      <c r="AB273" s="209"/>
      <c r="AC273" s="209"/>
      <c r="AD273" s="209"/>
      <c r="AE273" s="209"/>
      <c r="AF273" s="209"/>
      <c r="AG273" s="209" t="s">
        <v>191</v>
      </c>
      <c r="AH273" s="209"/>
      <c r="AI273" s="209"/>
      <c r="AJ273" s="209"/>
      <c r="AK273" s="209"/>
      <c r="AL273" s="209"/>
      <c r="AM273" s="209"/>
      <c r="AN273" s="209"/>
      <c r="AO273" s="209"/>
      <c r="AP273" s="209"/>
      <c r="AQ273" s="209"/>
      <c r="AR273" s="209"/>
      <c r="AS273" s="209"/>
      <c r="AT273" s="209"/>
      <c r="AU273" s="209"/>
      <c r="AV273" s="209"/>
      <c r="AW273" s="209"/>
      <c r="AX273" s="209"/>
      <c r="AY273" s="209"/>
      <c r="AZ273" s="209"/>
      <c r="BA273" s="209"/>
      <c r="BB273" s="209"/>
      <c r="BC273" s="209"/>
      <c r="BD273" s="209"/>
      <c r="BE273" s="209"/>
      <c r="BF273" s="209"/>
      <c r="BG273" s="209"/>
      <c r="BH273" s="209"/>
    </row>
    <row r="274" spans="1:60" outlineLevel="1" x14ac:dyDescent="0.25">
      <c r="A274" s="230">
        <v>107</v>
      </c>
      <c r="B274" s="231" t="s">
        <v>599</v>
      </c>
      <c r="C274" s="243" t="s">
        <v>600</v>
      </c>
      <c r="D274" s="232" t="s">
        <v>366</v>
      </c>
      <c r="E274" s="233">
        <v>1</v>
      </c>
      <c r="F274" s="234"/>
      <c r="G274" s="235">
        <f>ROUND(E274*F274,2)</f>
        <v>0</v>
      </c>
      <c r="H274" s="234"/>
      <c r="I274" s="235">
        <f>ROUND(E274*H274,2)</f>
        <v>0</v>
      </c>
      <c r="J274" s="234"/>
      <c r="K274" s="235">
        <f>ROUND(E274*J274,2)</f>
        <v>0</v>
      </c>
      <c r="L274" s="235">
        <v>21</v>
      </c>
      <c r="M274" s="235">
        <f>G274*(1+L274/100)</f>
        <v>0</v>
      </c>
      <c r="N274" s="233">
        <v>0</v>
      </c>
      <c r="O274" s="233">
        <f>ROUND(E274*N274,2)</f>
        <v>0</v>
      </c>
      <c r="P274" s="233">
        <v>0</v>
      </c>
      <c r="Q274" s="233">
        <f>ROUND(E274*P274,2)</f>
        <v>0</v>
      </c>
      <c r="R274" s="235"/>
      <c r="S274" s="235" t="s">
        <v>200</v>
      </c>
      <c r="T274" s="236" t="s">
        <v>185</v>
      </c>
      <c r="U274" s="220">
        <v>0</v>
      </c>
      <c r="V274" s="220">
        <f>ROUND(E274*U274,2)</f>
        <v>0</v>
      </c>
      <c r="W274" s="220"/>
      <c r="X274" s="220" t="s">
        <v>217</v>
      </c>
      <c r="Y274" s="220" t="s">
        <v>187</v>
      </c>
      <c r="Z274" s="209"/>
      <c r="AA274" s="209"/>
      <c r="AB274" s="209"/>
      <c r="AC274" s="209"/>
      <c r="AD274" s="209"/>
      <c r="AE274" s="209"/>
      <c r="AF274" s="209"/>
      <c r="AG274" s="209" t="s">
        <v>357</v>
      </c>
      <c r="AH274" s="209"/>
      <c r="AI274" s="209"/>
      <c r="AJ274" s="209"/>
      <c r="AK274" s="209"/>
      <c r="AL274" s="209"/>
      <c r="AM274" s="209"/>
      <c r="AN274" s="209"/>
      <c r="AO274" s="209"/>
      <c r="AP274" s="209"/>
      <c r="AQ274" s="209"/>
      <c r="AR274" s="209"/>
      <c r="AS274" s="209"/>
      <c r="AT274" s="209"/>
      <c r="AU274" s="209"/>
      <c r="AV274" s="209"/>
      <c r="AW274" s="209"/>
      <c r="AX274" s="209"/>
      <c r="AY274" s="209"/>
      <c r="AZ274" s="209"/>
      <c r="BA274" s="209"/>
      <c r="BB274" s="209"/>
      <c r="BC274" s="209"/>
      <c r="BD274" s="209"/>
      <c r="BE274" s="209"/>
      <c r="BF274" s="209"/>
      <c r="BG274" s="209"/>
      <c r="BH274" s="209"/>
    </row>
    <row r="275" spans="1:60" outlineLevel="2" x14ac:dyDescent="0.25">
      <c r="A275" s="216"/>
      <c r="B275" s="217"/>
      <c r="C275" s="246"/>
      <c r="D275" s="241"/>
      <c r="E275" s="241"/>
      <c r="F275" s="241"/>
      <c r="G275" s="241"/>
      <c r="H275" s="220"/>
      <c r="I275" s="220"/>
      <c r="J275" s="220"/>
      <c r="K275" s="220"/>
      <c r="L275" s="220"/>
      <c r="M275" s="220"/>
      <c r="N275" s="219"/>
      <c r="O275" s="219"/>
      <c r="P275" s="219"/>
      <c r="Q275" s="219"/>
      <c r="R275" s="220"/>
      <c r="S275" s="220"/>
      <c r="T275" s="220"/>
      <c r="U275" s="220"/>
      <c r="V275" s="220"/>
      <c r="W275" s="220"/>
      <c r="X275" s="220"/>
      <c r="Y275" s="220"/>
      <c r="Z275" s="209"/>
      <c r="AA275" s="209"/>
      <c r="AB275" s="209"/>
      <c r="AC275" s="209"/>
      <c r="AD275" s="209"/>
      <c r="AE275" s="209"/>
      <c r="AF275" s="209"/>
      <c r="AG275" s="209" t="s">
        <v>191</v>
      </c>
      <c r="AH275" s="209"/>
      <c r="AI275" s="209"/>
      <c r="AJ275" s="209"/>
      <c r="AK275" s="209"/>
      <c r="AL275" s="209"/>
      <c r="AM275" s="209"/>
      <c r="AN275" s="209"/>
      <c r="AO275" s="209"/>
      <c r="AP275" s="209"/>
      <c r="AQ275" s="209"/>
      <c r="AR275" s="209"/>
      <c r="AS275" s="209"/>
      <c r="AT275" s="209"/>
      <c r="AU275" s="209"/>
      <c r="AV275" s="209"/>
      <c r="AW275" s="209"/>
      <c r="AX275" s="209"/>
      <c r="AY275" s="209"/>
      <c r="AZ275" s="209"/>
      <c r="BA275" s="209"/>
      <c r="BB275" s="209"/>
      <c r="BC275" s="209"/>
      <c r="BD275" s="209"/>
      <c r="BE275" s="209"/>
      <c r="BF275" s="209"/>
      <c r="BG275" s="209"/>
      <c r="BH275" s="209"/>
    </row>
    <row r="276" spans="1:60" outlineLevel="1" x14ac:dyDescent="0.25">
      <c r="A276" s="230">
        <v>108</v>
      </c>
      <c r="B276" s="231" t="s">
        <v>601</v>
      </c>
      <c r="C276" s="243" t="s">
        <v>602</v>
      </c>
      <c r="D276" s="232" t="s">
        <v>366</v>
      </c>
      <c r="E276" s="233">
        <v>24</v>
      </c>
      <c r="F276" s="234"/>
      <c r="G276" s="235">
        <f>ROUND(E276*F276,2)</f>
        <v>0</v>
      </c>
      <c r="H276" s="234"/>
      <c r="I276" s="235">
        <f>ROUND(E276*H276,2)</f>
        <v>0</v>
      </c>
      <c r="J276" s="234"/>
      <c r="K276" s="235">
        <f>ROUND(E276*J276,2)</f>
        <v>0</v>
      </c>
      <c r="L276" s="235">
        <v>21</v>
      </c>
      <c r="M276" s="235">
        <f>G276*(1+L276/100)</f>
        <v>0</v>
      </c>
      <c r="N276" s="233">
        <v>0</v>
      </c>
      <c r="O276" s="233">
        <f>ROUND(E276*N276,2)</f>
        <v>0</v>
      </c>
      <c r="P276" s="233">
        <v>0</v>
      </c>
      <c r="Q276" s="233">
        <f>ROUND(E276*P276,2)</f>
        <v>0</v>
      </c>
      <c r="R276" s="235"/>
      <c r="S276" s="235" t="s">
        <v>200</v>
      </c>
      <c r="T276" s="236" t="s">
        <v>185</v>
      </c>
      <c r="U276" s="220">
        <v>0</v>
      </c>
      <c r="V276" s="220">
        <f>ROUND(E276*U276,2)</f>
        <v>0</v>
      </c>
      <c r="W276" s="220"/>
      <c r="X276" s="220" t="s">
        <v>217</v>
      </c>
      <c r="Y276" s="220" t="s">
        <v>187</v>
      </c>
      <c r="Z276" s="209"/>
      <c r="AA276" s="209"/>
      <c r="AB276" s="209"/>
      <c r="AC276" s="209"/>
      <c r="AD276" s="209"/>
      <c r="AE276" s="209"/>
      <c r="AF276" s="209"/>
      <c r="AG276" s="209" t="s">
        <v>357</v>
      </c>
      <c r="AH276" s="209"/>
      <c r="AI276" s="209"/>
      <c r="AJ276" s="209"/>
      <c r="AK276" s="209"/>
      <c r="AL276" s="209"/>
      <c r="AM276" s="209"/>
      <c r="AN276" s="209"/>
      <c r="AO276" s="209"/>
      <c r="AP276" s="209"/>
      <c r="AQ276" s="209"/>
      <c r="AR276" s="209"/>
      <c r="AS276" s="209"/>
      <c r="AT276" s="209"/>
      <c r="AU276" s="209"/>
      <c r="AV276" s="209"/>
      <c r="AW276" s="209"/>
      <c r="AX276" s="209"/>
      <c r="AY276" s="209"/>
      <c r="AZ276" s="209"/>
      <c r="BA276" s="209"/>
      <c r="BB276" s="209"/>
      <c r="BC276" s="209"/>
      <c r="BD276" s="209"/>
      <c r="BE276" s="209"/>
      <c r="BF276" s="209"/>
      <c r="BG276" s="209"/>
      <c r="BH276" s="209"/>
    </row>
    <row r="277" spans="1:60" outlineLevel="2" x14ac:dyDescent="0.25">
      <c r="A277" s="216"/>
      <c r="B277" s="217"/>
      <c r="C277" s="246"/>
      <c r="D277" s="241"/>
      <c r="E277" s="241"/>
      <c r="F277" s="241"/>
      <c r="G277" s="241"/>
      <c r="H277" s="220"/>
      <c r="I277" s="220"/>
      <c r="J277" s="220"/>
      <c r="K277" s="220"/>
      <c r="L277" s="220"/>
      <c r="M277" s="220"/>
      <c r="N277" s="219"/>
      <c r="O277" s="219"/>
      <c r="P277" s="219"/>
      <c r="Q277" s="219"/>
      <c r="R277" s="220"/>
      <c r="S277" s="220"/>
      <c r="T277" s="220"/>
      <c r="U277" s="220"/>
      <c r="V277" s="220"/>
      <c r="W277" s="220"/>
      <c r="X277" s="220"/>
      <c r="Y277" s="220"/>
      <c r="Z277" s="209"/>
      <c r="AA277" s="209"/>
      <c r="AB277" s="209"/>
      <c r="AC277" s="209"/>
      <c r="AD277" s="209"/>
      <c r="AE277" s="209"/>
      <c r="AF277" s="209"/>
      <c r="AG277" s="209" t="s">
        <v>191</v>
      </c>
      <c r="AH277" s="209"/>
      <c r="AI277" s="209"/>
      <c r="AJ277" s="209"/>
      <c r="AK277" s="209"/>
      <c r="AL277" s="209"/>
      <c r="AM277" s="209"/>
      <c r="AN277" s="209"/>
      <c r="AO277" s="209"/>
      <c r="AP277" s="209"/>
      <c r="AQ277" s="209"/>
      <c r="AR277" s="209"/>
      <c r="AS277" s="209"/>
      <c r="AT277" s="209"/>
      <c r="AU277" s="209"/>
      <c r="AV277" s="209"/>
      <c r="AW277" s="209"/>
      <c r="AX277" s="209"/>
      <c r="AY277" s="209"/>
      <c r="AZ277" s="209"/>
      <c r="BA277" s="209"/>
      <c r="BB277" s="209"/>
      <c r="BC277" s="209"/>
      <c r="BD277" s="209"/>
      <c r="BE277" s="209"/>
      <c r="BF277" s="209"/>
      <c r="BG277" s="209"/>
      <c r="BH277" s="209"/>
    </row>
    <row r="278" spans="1:60" outlineLevel="1" x14ac:dyDescent="0.25">
      <c r="A278" s="230">
        <v>109</v>
      </c>
      <c r="B278" s="231" t="s">
        <v>603</v>
      </c>
      <c r="C278" s="243" t="s">
        <v>604</v>
      </c>
      <c r="D278" s="232" t="s">
        <v>366</v>
      </c>
      <c r="E278" s="233">
        <v>8</v>
      </c>
      <c r="F278" s="234"/>
      <c r="G278" s="235">
        <f>ROUND(E278*F278,2)</f>
        <v>0</v>
      </c>
      <c r="H278" s="234"/>
      <c r="I278" s="235">
        <f>ROUND(E278*H278,2)</f>
        <v>0</v>
      </c>
      <c r="J278" s="234"/>
      <c r="K278" s="235">
        <f>ROUND(E278*J278,2)</f>
        <v>0</v>
      </c>
      <c r="L278" s="235">
        <v>21</v>
      </c>
      <c r="M278" s="235">
        <f>G278*(1+L278/100)</f>
        <v>0</v>
      </c>
      <c r="N278" s="233">
        <v>0</v>
      </c>
      <c r="O278" s="233">
        <f>ROUND(E278*N278,2)</f>
        <v>0</v>
      </c>
      <c r="P278" s="233">
        <v>0</v>
      </c>
      <c r="Q278" s="233">
        <f>ROUND(E278*P278,2)</f>
        <v>0</v>
      </c>
      <c r="R278" s="235"/>
      <c r="S278" s="235" t="s">
        <v>200</v>
      </c>
      <c r="T278" s="236" t="s">
        <v>185</v>
      </c>
      <c r="U278" s="220">
        <v>0</v>
      </c>
      <c r="V278" s="220">
        <f>ROUND(E278*U278,2)</f>
        <v>0</v>
      </c>
      <c r="W278" s="220"/>
      <c r="X278" s="220" t="s">
        <v>217</v>
      </c>
      <c r="Y278" s="220" t="s">
        <v>187</v>
      </c>
      <c r="Z278" s="209"/>
      <c r="AA278" s="209"/>
      <c r="AB278" s="209"/>
      <c r="AC278" s="209"/>
      <c r="AD278" s="209"/>
      <c r="AE278" s="209"/>
      <c r="AF278" s="209"/>
      <c r="AG278" s="209" t="s">
        <v>357</v>
      </c>
      <c r="AH278" s="209"/>
      <c r="AI278" s="209"/>
      <c r="AJ278" s="209"/>
      <c r="AK278" s="209"/>
      <c r="AL278" s="209"/>
      <c r="AM278" s="209"/>
      <c r="AN278" s="209"/>
      <c r="AO278" s="209"/>
      <c r="AP278" s="209"/>
      <c r="AQ278" s="209"/>
      <c r="AR278" s="209"/>
      <c r="AS278" s="209"/>
      <c r="AT278" s="209"/>
      <c r="AU278" s="209"/>
      <c r="AV278" s="209"/>
      <c r="AW278" s="209"/>
      <c r="AX278" s="209"/>
      <c r="AY278" s="209"/>
      <c r="AZ278" s="209"/>
      <c r="BA278" s="209"/>
      <c r="BB278" s="209"/>
      <c r="BC278" s="209"/>
      <c r="BD278" s="209"/>
      <c r="BE278" s="209"/>
      <c r="BF278" s="209"/>
      <c r="BG278" s="209"/>
      <c r="BH278" s="209"/>
    </row>
    <row r="279" spans="1:60" outlineLevel="2" x14ac:dyDescent="0.25">
      <c r="A279" s="216"/>
      <c r="B279" s="217"/>
      <c r="C279" s="244" t="s">
        <v>605</v>
      </c>
      <c r="D279" s="238"/>
      <c r="E279" s="238"/>
      <c r="F279" s="238"/>
      <c r="G279" s="238"/>
      <c r="H279" s="220"/>
      <c r="I279" s="220"/>
      <c r="J279" s="220"/>
      <c r="K279" s="220"/>
      <c r="L279" s="220"/>
      <c r="M279" s="220"/>
      <c r="N279" s="219"/>
      <c r="O279" s="219"/>
      <c r="P279" s="219"/>
      <c r="Q279" s="219"/>
      <c r="R279" s="220"/>
      <c r="S279" s="220"/>
      <c r="T279" s="220"/>
      <c r="U279" s="220"/>
      <c r="V279" s="220"/>
      <c r="W279" s="220"/>
      <c r="X279" s="220"/>
      <c r="Y279" s="220"/>
      <c r="Z279" s="209"/>
      <c r="AA279" s="209"/>
      <c r="AB279" s="209"/>
      <c r="AC279" s="209"/>
      <c r="AD279" s="209"/>
      <c r="AE279" s="209"/>
      <c r="AF279" s="209"/>
      <c r="AG279" s="209" t="s">
        <v>190</v>
      </c>
      <c r="AH279" s="209"/>
      <c r="AI279" s="209"/>
      <c r="AJ279" s="209"/>
      <c r="AK279" s="209"/>
      <c r="AL279" s="209"/>
      <c r="AM279" s="209"/>
      <c r="AN279" s="209"/>
      <c r="AO279" s="209"/>
      <c r="AP279" s="209"/>
      <c r="AQ279" s="209"/>
      <c r="AR279" s="209"/>
      <c r="AS279" s="209"/>
      <c r="AT279" s="209"/>
      <c r="AU279" s="209"/>
      <c r="AV279" s="209"/>
      <c r="AW279" s="209"/>
      <c r="AX279" s="209"/>
      <c r="AY279" s="209"/>
      <c r="AZ279" s="209"/>
      <c r="BA279" s="209"/>
      <c r="BB279" s="209"/>
      <c r="BC279" s="209"/>
      <c r="BD279" s="209"/>
      <c r="BE279" s="209"/>
      <c r="BF279" s="209"/>
      <c r="BG279" s="209"/>
      <c r="BH279" s="209"/>
    </row>
    <row r="280" spans="1:60" outlineLevel="2" x14ac:dyDescent="0.25">
      <c r="A280" s="216"/>
      <c r="B280" s="217"/>
      <c r="C280" s="245"/>
      <c r="D280" s="240"/>
      <c r="E280" s="240"/>
      <c r="F280" s="240"/>
      <c r="G280" s="240"/>
      <c r="H280" s="220"/>
      <c r="I280" s="220"/>
      <c r="J280" s="220"/>
      <c r="K280" s="220"/>
      <c r="L280" s="220"/>
      <c r="M280" s="220"/>
      <c r="N280" s="219"/>
      <c r="O280" s="219"/>
      <c r="P280" s="219"/>
      <c r="Q280" s="219"/>
      <c r="R280" s="220"/>
      <c r="S280" s="220"/>
      <c r="T280" s="220"/>
      <c r="U280" s="220"/>
      <c r="V280" s="220"/>
      <c r="W280" s="220"/>
      <c r="X280" s="220"/>
      <c r="Y280" s="220"/>
      <c r="Z280" s="209"/>
      <c r="AA280" s="209"/>
      <c r="AB280" s="209"/>
      <c r="AC280" s="209"/>
      <c r="AD280" s="209"/>
      <c r="AE280" s="209"/>
      <c r="AF280" s="209"/>
      <c r="AG280" s="209" t="s">
        <v>191</v>
      </c>
      <c r="AH280" s="209"/>
      <c r="AI280" s="209"/>
      <c r="AJ280" s="209"/>
      <c r="AK280" s="209"/>
      <c r="AL280" s="209"/>
      <c r="AM280" s="209"/>
      <c r="AN280" s="209"/>
      <c r="AO280" s="209"/>
      <c r="AP280" s="209"/>
      <c r="AQ280" s="209"/>
      <c r="AR280" s="209"/>
      <c r="AS280" s="209"/>
      <c r="AT280" s="209"/>
      <c r="AU280" s="209"/>
      <c r="AV280" s="209"/>
      <c r="AW280" s="209"/>
      <c r="AX280" s="209"/>
      <c r="AY280" s="209"/>
      <c r="AZ280" s="209"/>
      <c r="BA280" s="209"/>
      <c r="BB280" s="209"/>
      <c r="BC280" s="209"/>
      <c r="BD280" s="209"/>
      <c r="BE280" s="209"/>
      <c r="BF280" s="209"/>
      <c r="BG280" s="209"/>
      <c r="BH280" s="209"/>
    </row>
    <row r="281" spans="1:60" outlineLevel="1" x14ac:dyDescent="0.25">
      <c r="A281" s="230">
        <v>110</v>
      </c>
      <c r="B281" s="231" t="s">
        <v>606</v>
      </c>
      <c r="C281" s="243" t="s">
        <v>607</v>
      </c>
      <c r="D281" s="232" t="s">
        <v>366</v>
      </c>
      <c r="E281" s="233">
        <v>24</v>
      </c>
      <c r="F281" s="234"/>
      <c r="G281" s="235">
        <f>ROUND(E281*F281,2)</f>
        <v>0</v>
      </c>
      <c r="H281" s="234"/>
      <c r="I281" s="235">
        <f>ROUND(E281*H281,2)</f>
        <v>0</v>
      </c>
      <c r="J281" s="234"/>
      <c r="K281" s="235">
        <f>ROUND(E281*J281,2)</f>
        <v>0</v>
      </c>
      <c r="L281" s="235">
        <v>21</v>
      </c>
      <c r="M281" s="235">
        <f>G281*(1+L281/100)</f>
        <v>0</v>
      </c>
      <c r="N281" s="233">
        <v>0</v>
      </c>
      <c r="O281" s="233">
        <f>ROUND(E281*N281,2)</f>
        <v>0</v>
      </c>
      <c r="P281" s="233">
        <v>0</v>
      </c>
      <c r="Q281" s="233">
        <f>ROUND(E281*P281,2)</f>
        <v>0</v>
      </c>
      <c r="R281" s="235"/>
      <c r="S281" s="235" t="s">
        <v>200</v>
      </c>
      <c r="T281" s="236" t="s">
        <v>185</v>
      </c>
      <c r="U281" s="220">
        <v>0</v>
      </c>
      <c r="V281" s="220">
        <f>ROUND(E281*U281,2)</f>
        <v>0</v>
      </c>
      <c r="W281" s="220"/>
      <c r="X281" s="220" t="s">
        <v>217</v>
      </c>
      <c r="Y281" s="220" t="s">
        <v>187</v>
      </c>
      <c r="Z281" s="209"/>
      <c r="AA281" s="209"/>
      <c r="AB281" s="209"/>
      <c r="AC281" s="209"/>
      <c r="AD281" s="209"/>
      <c r="AE281" s="209"/>
      <c r="AF281" s="209"/>
      <c r="AG281" s="209" t="s">
        <v>357</v>
      </c>
      <c r="AH281" s="209"/>
      <c r="AI281" s="209"/>
      <c r="AJ281" s="209"/>
      <c r="AK281" s="209"/>
      <c r="AL281" s="209"/>
      <c r="AM281" s="209"/>
      <c r="AN281" s="209"/>
      <c r="AO281" s="209"/>
      <c r="AP281" s="209"/>
      <c r="AQ281" s="209"/>
      <c r="AR281" s="209"/>
      <c r="AS281" s="209"/>
      <c r="AT281" s="209"/>
      <c r="AU281" s="209"/>
      <c r="AV281" s="209"/>
      <c r="AW281" s="209"/>
      <c r="AX281" s="209"/>
      <c r="AY281" s="209"/>
      <c r="AZ281" s="209"/>
      <c r="BA281" s="209"/>
      <c r="BB281" s="209"/>
      <c r="BC281" s="209"/>
      <c r="BD281" s="209"/>
      <c r="BE281" s="209"/>
      <c r="BF281" s="209"/>
      <c r="BG281" s="209"/>
      <c r="BH281" s="209"/>
    </row>
    <row r="282" spans="1:60" outlineLevel="2" x14ac:dyDescent="0.25">
      <c r="A282" s="216"/>
      <c r="B282" s="217"/>
      <c r="C282" s="244" t="s">
        <v>605</v>
      </c>
      <c r="D282" s="238"/>
      <c r="E282" s="238"/>
      <c r="F282" s="238"/>
      <c r="G282" s="238"/>
      <c r="H282" s="220"/>
      <c r="I282" s="220"/>
      <c r="J282" s="220"/>
      <c r="K282" s="220"/>
      <c r="L282" s="220"/>
      <c r="M282" s="220"/>
      <c r="N282" s="219"/>
      <c r="O282" s="219"/>
      <c r="P282" s="219"/>
      <c r="Q282" s="219"/>
      <c r="R282" s="220"/>
      <c r="S282" s="220"/>
      <c r="T282" s="220"/>
      <c r="U282" s="220"/>
      <c r="V282" s="220"/>
      <c r="W282" s="220"/>
      <c r="X282" s="220"/>
      <c r="Y282" s="220"/>
      <c r="Z282" s="209"/>
      <c r="AA282" s="209"/>
      <c r="AB282" s="209"/>
      <c r="AC282" s="209"/>
      <c r="AD282" s="209"/>
      <c r="AE282" s="209"/>
      <c r="AF282" s="209"/>
      <c r="AG282" s="209" t="s">
        <v>190</v>
      </c>
      <c r="AH282" s="209"/>
      <c r="AI282" s="209"/>
      <c r="AJ282" s="209"/>
      <c r="AK282" s="209"/>
      <c r="AL282" s="209"/>
      <c r="AM282" s="209"/>
      <c r="AN282" s="209"/>
      <c r="AO282" s="209"/>
      <c r="AP282" s="209"/>
      <c r="AQ282" s="209"/>
      <c r="AR282" s="209"/>
      <c r="AS282" s="209"/>
      <c r="AT282" s="209"/>
      <c r="AU282" s="209"/>
      <c r="AV282" s="209"/>
      <c r="AW282" s="209"/>
      <c r="AX282" s="209"/>
      <c r="AY282" s="209"/>
      <c r="AZ282" s="209"/>
      <c r="BA282" s="209"/>
      <c r="BB282" s="209"/>
      <c r="BC282" s="209"/>
      <c r="BD282" s="209"/>
      <c r="BE282" s="209"/>
      <c r="BF282" s="209"/>
      <c r="BG282" s="209"/>
      <c r="BH282" s="209"/>
    </row>
    <row r="283" spans="1:60" outlineLevel="2" x14ac:dyDescent="0.25">
      <c r="A283" s="216"/>
      <c r="B283" s="217"/>
      <c r="C283" s="245"/>
      <c r="D283" s="240"/>
      <c r="E283" s="240"/>
      <c r="F283" s="240"/>
      <c r="G283" s="240"/>
      <c r="H283" s="220"/>
      <c r="I283" s="220"/>
      <c r="J283" s="220"/>
      <c r="K283" s="220"/>
      <c r="L283" s="220"/>
      <c r="M283" s="220"/>
      <c r="N283" s="219"/>
      <c r="O283" s="219"/>
      <c r="P283" s="219"/>
      <c r="Q283" s="219"/>
      <c r="R283" s="220"/>
      <c r="S283" s="220"/>
      <c r="T283" s="220"/>
      <c r="U283" s="220"/>
      <c r="V283" s="220"/>
      <c r="W283" s="220"/>
      <c r="X283" s="220"/>
      <c r="Y283" s="220"/>
      <c r="Z283" s="209"/>
      <c r="AA283" s="209"/>
      <c r="AB283" s="209"/>
      <c r="AC283" s="209"/>
      <c r="AD283" s="209"/>
      <c r="AE283" s="209"/>
      <c r="AF283" s="209"/>
      <c r="AG283" s="209" t="s">
        <v>191</v>
      </c>
      <c r="AH283" s="209"/>
      <c r="AI283" s="209"/>
      <c r="AJ283" s="209"/>
      <c r="AK283" s="209"/>
      <c r="AL283" s="209"/>
      <c r="AM283" s="209"/>
      <c r="AN283" s="209"/>
      <c r="AO283" s="209"/>
      <c r="AP283" s="209"/>
      <c r="AQ283" s="209"/>
      <c r="AR283" s="209"/>
      <c r="AS283" s="209"/>
      <c r="AT283" s="209"/>
      <c r="AU283" s="209"/>
      <c r="AV283" s="209"/>
      <c r="AW283" s="209"/>
      <c r="AX283" s="209"/>
      <c r="AY283" s="209"/>
      <c r="AZ283" s="209"/>
      <c r="BA283" s="209"/>
      <c r="BB283" s="209"/>
      <c r="BC283" s="209"/>
      <c r="BD283" s="209"/>
      <c r="BE283" s="209"/>
      <c r="BF283" s="209"/>
      <c r="BG283" s="209"/>
      <c r="BH283" s="209"/>
    </row>
    <row r="284" spans="1:60" outlineLevel="1" x14ac:dyDescent="0.25">
      <c r="A284" s="230">
        <v>111</v>
      </c>
      <c r="B284" s="231" t="s">
        <v>608</v>
      </c>
      <c r="C284" s="243" t="s">
        <v>609</v>
      </c>
      <c r="D284" s="232" t="s">
        <v>366</v>
      </c>
      <c r="E284" s="233">
        <v>8</v>
      </c>
      <c r="F284" s="234"/>
      <c r="G284" s="235">
        <f>ROUND(E284*F284,2)</f>
        <v>0</v>
      </c>
      <c r="H284" s="234"/>
      <c r="I284" s="235">
        <f>ROUND(E284*H284,2)</f>
        <v>0</v>
      </c>
      <c r="J284" s="234"/>
      <c r="K284" s="235">
        <f>ROUND(E284*J284,2)</f>
        <v>0</v>
      </c>
      <c r="L284" s="235">
        <v>21</v>
      </c>
      <c r="M284" s="235">
        <f>G284*(1+L284/100)</f>
        <v>0</v>
      </c>
      <c r="N284" s="233">
        <v>0</v>
      </c>
      <c r="O284" s="233">
        <f>ROUND(E284*N284,2)</f>
        <v>0</v>
      </c>
      <c r="P284" s="233">
        <v>0</v>
      </c>
      <c r="Q284" s="233">
        <f>ROUND(E284*P284,2)</f>
        <v>0</v>
      </c>
      <c r="R284" s="235"/>
      <c r="S284" s="235" t="s">
        <v>200</v>
      </c>
      <c r="T284" s="236" t="s">
        <v>185</v>
      </c>
      <c r="U284" s="220">
        <v>0</v>
      </c>
      <c r="V284" s="220">
        <f>ROUND(E284*U284,2)</f>
        <v>0</v>
      </c>
      <c r="W284" s="220"/>
      <c r="X284" s="220" t="s">
        <v>217</v>
      </c>
      <c r="Y284" s="220" t="s">
        <v>187</v>
      </c>
      <c r="Z284" s="209"/>
      <c r="AA284" s="209"/>
      <c r="AB284" s="209"/>
      <c r="AC284" s="209"/>
      <c r="AD284" s="209"/>
      <c r="AE284" s="209"/>
      <c r="AF284" s="209"/>
      <c r="AG284" s="209" t="s">
        <v>357</v>
      </c>
      <c r="AH284" s="209"/>
      <c r="AI284" s="209"/>
      <c r="AJ284" s="209"/>
      <c r="AK284" s="209"/>
      <c r="AL284" s="209"/>
      <c r="AM284" s="209"/>
      <c r="AN284" s="209"/>
      <c r="AO284" s="209"/>
      <c r="AP284" s="209"/>
      <c r="AQ284" s="209"/>
      <c r="AR284" s="209"/>
      <c r="AS284" s="209"/>
      <c r="AT284" s="209"/>
      <c r="AU284" s="209"/>
      <c r="AV284" s="209"/>
      <c r="AW284" s="209"/>
      <c r="AX284" s="209"/>
      <c r="AY284" s="209"/>
      <c r="AZ284" s="209"/>
      <c r="BA284" s="209"/>
      <c r="BB284" s="209"/>
      <c r="BC284" s="209"/>
      <c r="BD284" s="209"/>
      <c r="BE284" s="209"/>
      <c r="BF284" s="209"/>
      <c r="BG284" s="209"/>
      <c r="BH284" s="209"/>
    </row>
    <row r="285" spans="1:60" outlineLevel="2" x14ac:dyDescent="0.25">
      <c r="A285" s="216"/>
      <c r="B285" s="217"/>
      <c r="C285" s="244" t="s">
        <v>605</v>
      </c>
      <c r="D285" s="238"/>
      <c r="E285" s="238"/>
      <c r="F285" s="238"/>
      <c r="G285" s="238"/>
      <c r="H285" s="220"/>
      <c r="I285" s="220"/>
      <c r="J285" s="220"/>
      <c r="K285" s="220"/>
      <c r="L285" s="220"/>
      <c r="M285" s="220"/>
      <c r="N285" s="219"/>
      <c r="O285" s="219"/>
      <c r="P285" s="219"/>
      <c r="Q285" s="219"/>
      <c r="R285" s="220"/>
      <c r="S285" s="220"/>
      <c r="T285" s="220"/>
      <c r="U285" s="220"/>
      <c r="V285" s="220"/>
      <c r="W285" s="220"/>
      <c r="X285" s="220"/>
      <c r="Y285" s="220"/>
      <c r="Z285" s="209"/>
      <c r="AA285" s="209"/>
      <c r="AB285" s="209"/>
      <c r="AC285" s="209"/>
      <c r="AD285" s="209"/>
      <c r="AE285" s="209"/>
      <c r="AF285" s="209"/>
      <c r="AG285" s="209" t="s">
        <v>190</v>
      </c>
      <c r="AH285" s="209"/>
      <c r="AI285" s="209"/>
      <c r="AJ285" s="209"/>
      <c r="AK285" s="209"/>
      <c r="AL285" s="209"/>
      <c r="AM285" s="209"/>
      <c r="AN285" s="209"/>
      <c r="AO285" s="209"/>
      <c r="AP285" s="209"/>
      <c r="AQ285" s="209"/>
      <c r="AR285" s="209"/>
      <c r="AS285" s="209"/>
      <c r="AT285" s="209"/>
      <c r="AU285" s="209"/>
      <c r="AV285" s="209"/>
      <c r="AW285" s="209"/>
      <c r="AX285" s="209"/>
      <c r="AY285" s="209"/>
      <c r="AZ285" s="209"/>
      <c r="BA285" s="209"/>
      <c r="BB285" s="209"/>
      <c r="BC285" s="209"/>
      <c r="BD285" s="209"/>
      <c r="BE285" s="209"/>
      <c r="BF285" s="209"/>
      <c r="BG285" s="209"/>
      <c r="BH285" s="209"/>
    </row>
    <row r="286" spans="1:60" outlineLevel="2" x14ac:dyDescent="0.25">
      <c r="A286" s="216"/>
      <c r="B286" s="217"/>
      <c r="C286" s="245"/>
      <c r="D286" s="240"/>
      <c r="E286" s="240"/>
      <c r="F286" s="240"/>
      <c r="G286" s="240"/>
      <c r="H286" s="220"/>
      <c r="I286" s="220"/>
      <c r="J286" s="220"/>
      <c r="K286" s="220"/>
      <c r="L286" s="220"/>
      <c r="M286" s="220"/>
      <c r="N286" s="219"/>
      <c r="O286" s="219"/>
      <c r="P286" s="219"/>
      <c r="Q286" s="219"/>
      <c r="R286" s="220"/>
      <c r="S286" s="220"/>
      <c r="T286" s="220"/>
      <c r="U286" s="220"/>
      <c r="V286" s="220"/>
      <c r="W286" s="220"/>
      <c r="X286" s="220"/>
      <c r="Y286" s="220"/>
      <c r="Z286" s="209"/>
      <c r="AA286" s="209"/>
      <c r="AB286" s="209"/>
      <c r="AC286" s="209"/>
      <c r="AD286" s="209"/>
      <c r="AE286" s="209"/>
      <c r="AF286" s="209"/>
      <c r="AG286" s="209" t="s">
        <v>191</v>
      </c>
      <c r="AH286" s="209"/>
      <c r="AI286" s="209"/>
      <c r="AJ286" s="209"/>
      <c r="AK286" s="209"/>
      <c r="AL286" s="209"/>
      <c r="AM286" s="209"/>
      <c r="AN286" s="209"/>
      <c r="AO286" s="209"/>
      <c r="AP286" s="209"/>
      <c r="AQ286" s="209"/>
      <c r="AR286" s="209"/>
      <c r="AS286" s="209"/>
      <c r="AT286" s="209"/>
      <c r="AU286" s="209"/>
      <c r="AV286" s="209"/>
      <c r="AW286" s="209"/>
      <c r="AX286" s="209"/>
      <c r="AY286" s="209"/>
      <c r="AZ286" s="209"/>
      <c r="BA286" s="209"/>
      <c r="BB286" s="209"/>
      <c r="BC286" s="209"/>
      <c r="BD286" s="209"/>
      <c r="BE286" s="209"/>
      <c r="BF286" s="209"/>
      <c r="BG286" s="209"/>
      <c r="BH286" s="209"/>
    </row>
    <row r="287" spans="1:60" outlineLevel="1" x14ac:dyDescent="0.25">
      <c r="A287" s="230">
        <v>112</v>
      </c>
      <c r="B287" s="231" t="s">
        <v>610</v>
      </c>
      <c r="C287" s="243" t="s">
        <v>611</v>
      </c>
      <c r="D287" s="232" t="s">
        <v>366</v>
      </c>
      <c r="E287" s="233">
        <v>24</v>
      </c>
      <c r="F287" s="234"/>
      <c r="G287" s="235">
        <f>ROUND(E287*F287,2)</f>
        <v>0</v>
      </c>
      <c r="H287" s="234"/>
      <c r="I287" s="235">
        <f>ROUND(E287*H287,2)</f>
        <v>0</v>
      </c>
      <c r="J287" s="234"/>
      <c r="K287" s="235">
        <f>ROUND(E287*J287,2)</f>
        <v>0</v>
      </c>
      <c r="L287" s="235">
        <v>21</v>
      </c>
      <c r="M287" s="235">
        <f>G287*(1+L287/100)</f>
        <v>0</v>
      </c>
      <c r="N287" s="233">
        <v>0</v>
      </c>
      <c r="O287" s="233">
        <f>ROUND(E287*N287,2)</f>
        <v>0</v>
      </c>
      <c r="P287" s="233">
        <v>0</v>
      </c>
      <c r="Q287" s="233">
        <f>ROUND(E287*P287,2)</f>
        <v>0</v>
      </c>
      <c r="R287" s="235"/>
      <c r="S287" s="235" t="s">
        <v>200</v>
      </c>
      <c r="T287" s="236" t="s">
        <v>185</v>
      </c>
      <c r="U287" s="220">
        <v>0</v>
      </c>
      <c r="V287" s="220">
        <f>ROUND(E287*U287,2)</f>
        <v>0</v>
      </c>
      <c r="W287" s="220"/>
      <c r="X287" s="220" t="s">
        <v>217</v>
      </c>
      <c r="Y287" s="220" t="s">
        <v>187</v>
      </c>
      <c r="Z287" s="209"/>
      <c r="AA287" s="209"/>
      <c r="AB287" s="209"/>
      <c r="AC287" s="209"/>
      <c r="AD287" s="209"/>
      <c r="AE287" s="209"/>
      <c r="AF287" s="209"/>
      <c r="AG287" s="209" t="s">
        <v>357</v>
      </c>
      <c r="AH287" s="209"/>
      <c r="AI287" s="209"/>
      <c r="AJ287" s="209"/>
      <c r="AK287" s="209"/>
      <c r="AL287" s="209"/>
      <c r="AM287" s="209"/>
      <c r="AN287" s="209"/>
      <c r="AO287" s="209"/>
      <c r="AP287" s="209"/>
      <c r="AQ287" s="209"/>
      <c r="AR287" s="209"/>
      <c r="AS287" s="209"/>
      <c r="AT287" s="209"/>
      <c r="AU287" s="209"/>
      <c r="AV287" s="209"/>
      <c r="AW287" s="209"/>
      <c r="AX287" s="209"/>
      <c r="AY287" s="209"/>
      <c r="AZ287" s="209"/>
      <c r="BA287" s="209"/>
      <c r="BB287" s="209"/>
      <c r="BC287" s="209"/>
      <c r="BD287" s="209"/>
      <c r="BE287" s="209"/>
      <c r="BF287" s="209"/>
      <c r="BG287" s="209"/>
      <c r="BH287" s="209"/>
    </row>
    <row r="288" spans="1:60" outlineLevel="2" x14ac:dyDescent="0.25">
      <c r="A288" s="216"/>
      <c r="B288" s="217"/>
      <c r="C288" s="244" t="s">
        <v>605</v>
      </c>
      <c r="D288" s="238"/>
      <c r="E288" s="238"/>
      <c r="F288" s="238"/>
      <c r="G288" s="238"/>
      <c r="H288" s="220"/>
      <c r="I288" s="220"/>
      <c r="J288" s="220"/>
      <c r="K288" s="220"/>
      <c r="L288" s="220"/>
      <c r="M288" s="220"/>
      <c r="N288" s="219"/>
      <c r="O288" s="219"/>
      <c r="P288" s="219"/>
      <c r="Q288" s="219"/>
      <c r="R288" s="220"/>
      <c r="S288" s="220"/>
      <c r="T288" s="220"/>
      <c r="U288" s="220"/>
      <c r="V288" s="220"/>
      <c r="W288" s="220"/>
      <c r="X288" s="220"/>
      <c r="Y288" s="220"/>
      <c r="Z288" s="209"/>
      <c r="AA288" s="209"/>
      <c r="AB288" s="209"/>
      <c r="AC288" s="209"/>
      <c r="AD288" s="209"/>
      <c r="AE288" s="209"/>
      <c r="AF288" s="209"/>
      <c r="AG288" s="209" t="s">
        <v>190</v>
      </c>
      <c r="AH288" s="209"/>
      <c r="AI288" s="209"/>
      <c r="AJ288" s="209"/>
      <c r="AK288" s="209"/>
      <c r="AL288" s="209"/>
      <c r="AM288" s="209"/>
      <c r="AN288" s="209"/>
      <c r="AO288" s="209"/>
      <c r="AP288" s="209"/>
      <c r="AQ288" s="209"/>
      <c r="AR288" s="209"/>
      <c r="AS288" s="209"/>
      <c r="AT288" s="209"/>
      <c r="AU288" s="209"/>
      <c r="AV288" s="209"/>
      <c r="AW288" s="209"/>
      <c r="AX288" s="209"/>
      <c r="AY288" s="209"/>
      <c r="AZ288" s="209"/>
      <c r="BA288" s="209"/>
      <c r="BB288" s="209"/>
      <c r="BC288" s="209"/>
      <c r="BD288" s="209"/>
      <c r="BE288" s="209"/>
      <c r="BF288" s="209"/>
      <c r="BG288" s="209"/>
      <c r="BH288" s="209"/>
    </row>
    <row r="289" spans="1:60" outlineLevel="2" x14ac:dyDescent="0.25">
      <c r="A289" s="216"/>
      <c r="B289" s="217"/>
      <c r="C289" s="245"/>
      <c r="D289" s="240"/>
      <c r="E289" s="240"/>
      <c r="F289" s="240"/>
      <c r="G289" s="240"/>
      <c r="H289" s="220"/>
      <c r="I289" s="220"/>
      <c r="J289" s="220"/>
      <c r="K289" s="220"/>
      <c r="L289" s="220"/>
      <c r="M289" s="220"/>
      <c r="N289" s="219"/>
      <c r="O289" s="219"/>
      <c r="P289" s="219"/>
      <c r="Q289" s="219"/>
      <c r="R289" s="220"/>
      <c r="S289" s="220"/>
      <c r="T289" s="220"/>
      <c r="U289" s="220"/>
      <c r="V289" s="220"/>
      <c r="W289" s="220"/>
      <c r="X289" s="220"/>
      <c r="Y289" s="220"/>
      <c r="Z289" s="209"/>
      <c r="AA289" s="209"/>
      <c r="AB289" s="209"/>
      <c r="AC289" s="209"/>
      <c r="AD289" s="209"/>
      <c r="AE289" s="209"/>
      <c r="AF289" s="209"/>
      <c r="AG289" s="209" t="s">
        <v>191</v>
      </c>
      <c r="AH289" s="209"/>
      <c r="AI289" s="209"/>
      <c r="AJ289" s="209"/>
      <c r="AK289" s="209"/>
      <c r="AL289" s="209"/>
      <c r="AM289" s="209"/>
      <c r="AN289" s="209"/>
      <c r="AO289" s="209"/>
      <c r="AP289" s="209"/>
      <c r="AQ289" s="209"/>
      <c r="AR289" s="209"/>
      <c r="AS289" s="209"/>
      <c r="AT289" s="209"/>
      <c r="AU289" s="209"/>
      <c r="AV289" s="209"/>
      <c r="AW289" s="209"/>
      <c r="AX289" s="209"/>
      <c r="AY289" s="209"/>
      <c r="AZ289" s="209"/>
      <c r="BA289" s="209"/>
      <c r="BB289" s="209"/>
      <c r="BC289" s="209"/>
      <c r="BD289" s="209"/>
      <c r="BE289" s="209"/>
      <c r="BF289" s="209"/>
      <c r="BG289" s="209"/>
      <c r="BH289" s="209"/>
    </row>
    <row r="290" spans="1:60" outlineLevel="1" x14ac:dyDescent="0.25">
      <c r="A290" s="230">
        <v>113</v>
      </c>
      <c r="B290" s="231" t="s">
        <v>612</v>
      </c>
      <c r="C290" s="243" t="s">
        <v>613</v>
      </c>
      <c r="D290" s="232" t="s">
        <v>366</v>
      </c>
      <c r="E290" s="233">
        <v>4</v>
      </c>
      <c r="F290" s="234"/>
      <c r="G290" s="235">
        <f>ROUND(E290*F290,2)</f>
        <v>0</v>
      </c>
      <c r="H290" s="234"/>
      <c r="I290" s="235">
        <f>ROUND(E290*H290,2)</f>
        <v>0</v>
      </c>
      <c r="J290" s="234"/>
      <c r="K290" s="235">
        <f>ROUND(E290*J290,2)</f>
        <v>0</v>
      </c>
      <c r="L290" s="235">
        <v>21</v>
      </c>
      <c r="M290" s="235">
        <f>G290*(1+L290/100)</f>
        <v>0</v>
      </c>
      <c r="N290" s="233">
        <v>0</v>
      </c>
      <c r="O290" s="233">
        <f>ROUND(E290*N290,2)</f>
        <v>0</v>
      </c>
      <c r="P290" s="233">
        <v>0</v>
      </c>
      <c r="Q290" s="233">
        <f>ROUND(E290*P290,2)</f>
        <v>0</v>
      </c>
      <c r="R290" s="235"/>
      <c r="S290" s="235" t="s">
        <v>200</v>
      </c>
      <c r="T290" s="236" t="s">
        <v>185</v>
      </c>
      <c r="U290" s="220">
        <v>0</v>
      </c>
      <c r="V290" s="220">
        <f>ROUND(E290*U290,2)</f>
        <v>0</v>
      </c>
      <c r="W290" s="220"/>
      <c r="X290" s="220" t="s">
        <v>217</v>
      </c>
      <c r="Y290" s="220" t="s">
        <v>187</v>
      </c>
      <c r="Z290" s="209"/>
      <c r="AA290" s="209"/>
      <c r="AB290" s="209"/>
      <c r="AC290" s="209"/>
      <c r="AD290" s="209"/>
      <c r="AE290" s="209"/>
      <c r="AF290" s="209"/>
      <c r="AG290" s="209" t="s">
        <v>357</v>
      </c>
      <c r="AH290" s="209"/>
      <c r="AI290" s="209"/>
      <c r="AJ290" s="209"/>
      <c r="AK290" s="209"/>
      <c r="AL290" s="209"/>
      <c r="AM290" s="209"/>
      <c r="AN290" s="209"/>
      <c r="AO290" s="209"/>
      <c r="AP290" s="209"/>
      <c r="AQ290" s="209"/>
      <c r="AR290" s="209"/>
      <c r="AS290" s="209"/>
      <c r="AT290" s="209"/>
      <c r="AU290" s="209"/>
      <c r="AV290" s="209"/>
      <c r="AW290" s="209"/>
      <c r="AX290" s="209"/>
      <c r="AY290" s="209"/>
      <c r="AZ290" s="209"/>
      <c r="BA290" s="209"/>
      <c r="BB290" s="209"/>
      <c r="BC290" s="209"/>
      <c r="BD290" s="209"/>
      <c r="BE290" s="209"/>
      <c r="BF290" s="209"/>
      <c r="BG290" s="209"/>
      <c r="BH290" s="209"/>
    </row>
    <row r="291" spans="1:60" outlineLevel="2" x14ac:dyDescent="0.25">
      <c r="A291" s="216"/>
      <c r="B291" s="217"/>
      <c r="C291" s="244" t="s">
        <v>605</v>
      </c>
      <c r="D291" s="238"/>
      <c r="E291" s="238"/>
      <c r="F291" s="238"/>
      <c r="G291" s="238"/>
      <c r="H291" s="220"/>
      <c r="I291" s="220"/>
      <c r="J291" s="220"/>
      <c r="K291" s="220"/>
      <c r="L291" s="220"/>
      <c r="M291" s="220"/>
      <c r="N291" s="219"/>
      <c r="O291" s="219"/>
      <c r="P291" s="219"/>
      <c r="Q291" s="219"/>
      <c r="R291" s="220"/>
      <c r="S291" s="220"/>
      <c r="T291" s="220"/>
      <c r="U291" s="220"/>
      <c r="V291" s="220"/>
      <c r="W291" s="220"/>
      <c r="X291" s="220"/>
      <c r="Y291" s="220"/>
      <c r="Z291" s="209"/>
      <c r="AA291" s="209"/>
      <c r="AB291" s="209"/>
      <c r="AC291" s="209"/>
      <c r="AD291" s="209"/>
      <c r="AE291" s="209"/>
      <c r="AF291" s="209"/>
      <c r="AG291" s="209" t="s">
        <v>190</v>
      </c>
      <c r="AH291" s="209"/>
      <c r="AI291" s="209"/>
      <c r="AJ291" s="209"/>
      <c r="AK291" s="209"/>
      <c r="AL291" s="209"/>
      <c r="AM291" s="209"/>
      <c r="AN291" s="209"/>
      <c r="AO291" s="209"/>
      <c r="AP291" s="209"/>
      <c r="AQ291" s="209"/>
      <c r="AR291" s="209"/>
      <c r="AS291" s="209"/>
      <c r="AT291" s="209"/>
      <c r="AU291" s="209"/>
      <c r="AV291" s="209"/>
      <c r="AW291" s="209"/>
      <c r="AX291" s="209"/>
      <c r="AY291" s="209"/>
      <c r="AZ291" s="209"/>
      <c r="BA291" s="209"/>
      <c r="BB291" s="209"/>
      <c r="BC291" s="209"/>
      <c r="BD291" s="209"/>
      <c r="BE291" s="209"/>
      <c r="BF291" s="209"/>
      <c r="BG291" s="209"/>
      <c r="BH291" s="209"/>
    </row>
    <row r="292" spans="1:60" outlineLevel="2" x14ac:dyDescent="0.25">
      <c r="A292" s="216"/>
      <c r="B292" s="217"/>
      <c r="C292" s="245"/>
      <c r="D292" s="240"/>
      <c r="E292" s="240"/>
      <c r="F292" s="240"/>
      <c r="G292" s="240"/>
      <c r="H292" s="220"/>
      <c r="I292" s="220"/>
      <c r="J292" s="220"/>
      <c r="K292" s="220"/>
      <c r="L292" s="220"/>
      <c r="M292" s="220"/>
      <c r="N292" s="219"/>
      <c r="O292" s="219"/>
      <c r="P292" s="219"/>
      <c r="Q292" s="219"/>
      <c r="R292" s="220"/>
      <c r="S292" s="220"/>
      <c r="T292" s="220"/>
      <c r="U292" s="220"/>
      <c r="V292" s="220"/>
      <c r="W292" s="220"/>
      <c r="X292" s="220"/>
      <c r="Y292" s="220"/>
      <c r="Z292" s="209"/>
      <c r="AA292" s="209"/>
      <c r="AB292" s="209"/>
      <c r="AC292" s="209"/>
      <c r="AD292" s="209"/>
      <c r="AE292" s="209"/>
      <c r="AF292" s="209"/>
      <c r="AG292" s="209" t="s">
        <v>191</v>
      </c>
      <c r="AH292" s="209"/>
      <c r="AI292" s="209"/>
      <c r="AJ292" s="209"/>
      <c r="AK292" s="209"/>
      <c r="AL292" s="209"/>
      <c r="AM292" s="209"/>
      <c r="AN292" s="209"/>
      <c r="AO292" s="209"/>
      <c r="AP292" s="209"/>
      <c r="AQ292" s="209"/>
      <c r="AR292" s="209"/>
      <c r="AS292" s="209"/>
      <c r="AT292" s="209"/>
      <c r="AU292" s="209"/>
      <c r="AV292" s="209"/>
      <c r="AW292" s="209"/>
      <c r="AX292" s="209"/>
      <c r="AY292" s="209"/>
      <c r="AZ292" s="209"/>
      <c r="BA292" s="209"/>
      <c r="BB292" s="209"/>
      <c r="BC292" s="209"/>
      <c r="BD292" s="209"/>
      <c r="BE292" s="209"/>
      <c r="BF292" s="209"/>
      <c r="BG292" s="209"/>
      <c r="BH292" s="209"/>
    </row>
    <row r="293" spans="1:60" outlineLevel="1" x14ac:dyDescent="0.25">
      <c r="A293" s="230">
        <v>114</v>
      </c>
      <c r="B293" s="231" t="s">
        <v>614</v>
      </c>
      <c r="C293" s="243" t="s">
        <v>615</v>
      </c>
      <c r="D293" s="232" t="s">
        <v>366</v>
      </c>
      <c r="E293" s="233">
        <v>8</v>
      </c>
      <c r="F293" s="234"/>
      <c r="G293" s="235">
        <f>ROUND(E293*F293,2)</f>
        <v>0</v>
      </c>
      <c r="H293" s="234"/>
      <c r="I293" s="235">
        <f>ROUND(E293*H293,2)</f>
        <v>0</v>
      </c>
      <c r="J293" s="234"/>
      <c r="K293" s="235">
        <f>ROUND(E293*J293,2)</f>
        <v>0</v>
      </c>
      <c r="L293" s="235">
        <v>21</v>
      </c>
      <c r="M293" s="235">
        <f>G293*(1+L293/100)</f>
        <v>0</v>
      </c>
      <c r="N293" s="233">
        <v>0</v>
      </c>
      <c r="O293" s="233">
        <f>ROUND(E293*N293,2)</f>
        <v>0</v>
      </c>
      <c r="P293" s="233">
        <v>0</v>
      </c>
      <c r="Q293" s="233">
        <f>ROUND(E293*P293,2)</f>
        <v>0</v>
      </c>
      <c r="R293" s="235"/>
      <c r="S293" s="235" t="s">
        <v>200</v>
      </c>
      <c r="T293" s="236" t="s">
        <v>185</v>
      </c>
      <c r="U293" s="220">
        <v>0</v>
      </c>
      <c r="V293" s="220">
        <f>ROUND(E293*U293,2)</f>
        <v>0</v>
      </c>
      <c r="W293" s="220"/>
      <c r="X293" s="220" t="s">
        <v>307</v>
      </c>
      <c r="Y293" s="220" t="s">
        <v>187</v>
      </c>
      <c r="Z293" s="209"/>
      <c r="AA293" s="209"/>
      <c r="AB293" s="209"/>
      <c r="AC293" s="209"/>
      <c r="AD293" s="209"/>
      <c r="AE293" s="209"/>
      <c r="AF293" s="209"/>
      <c r="AG293" s="209" t="s">
        <v>378</v>
      </c>
      <c r="AH293" s="209"/>
      <c r="AI293" s="209"/>
      <c r="AJ293" s="209"/>
      <c r="AK293" s="209"/>
      <c r="AL293" s="209"/>
      <c r="AM293" s="209"/>
      <c r="AN293" s="209"/>
      <c r="AO293" s="209"/>
      <c r="AP293" s="209"/>
      <c r="AQ293" s="209"/>
      <c r="AR293" s="209"/>
      <c r="AS293" s="209"/>
      <c r="AT293" s="209"/>
      <c r="AU293" s="209"/>
      <c r="AV293" s="209"/>
      <c r="AW293" s="209"/>
      <c r="AX293" s="209"/>
      <c r="AY293" s="209"/>
      <c r="AZ293" s="209"/>
      <c r="BA293" s="209"/>
      <c r="BB293" s="209"/>
      <c r="BC293" s="209"/>
      <c r="BD293" s="209"/>
      <c r="BE293" s="209"/>
      <c r="BF293" s="209"/>
      <c r="BG293" s="209"/>
      <c r="BH293" s="209"/>
    </row>
    <row r="294" spans="1:60" outlineLevel="2" x14ac:dyDescent="0.25">
      <c r="A294" s="216"/>
      <c r="B294" s="217"/>
      <c r="C294" s="246"/>
      <c r="D294" s="241"/>
      <c r="E294" s="241"/>
      <c r="F294" s="241"/>
      <c r="G294" s="241"/>
      <c r="H294" s="220"/>
      <c r="I294" s="220"/>
      <c r="J294" s="220"/>
      <c r="K294" s="220"/>
      <c r="L294" s="220"/>
      <c r="M294" s="220"/>
      <c r="N294" s="219"/>
      <c r="O294" s="219"/>
      <c r="P294" s="219"/>
      <c r="Q294" s="219"/>
      <c r="R294" s="220"/>
      <c r="S294" s="220"/>
      <c r="T294" s="220"/>
      <c r="U294" s="220"/>
      <c r="V294" s="220"/>
      <c r="W294" s="220"/>
      <c r="X294" s="220"/>
      <c r="Y294" s="220"/>
      <c r="Z294" s="209"/>
      <c r="AA294" s="209"/>
      <c r="AB294" s="209"/>
      <c r="AC294" s="209"/>
      <c r="AD294" s="209"/>
      <c r="AE294" s="209"/>
      <c r="AF294" s="209"/>
      <c r="AG294" s="209" t="s">
        <v>191</v>
      </c>
      <c r="AH294" s="209"/>
      <c r="AI294" s="209"/>
      <c r="AJ294" s="209"/>
      <c r="AK294" s="209"/>
      <c r="AL294" s="209"/>
      <c r="AM294" s="209"/>
      <c r="AN294" s="209"/>
      <c r="AO294" s="209"/>
      <c r="AP294" s="209"/>
      <c r="AQ294" s="209"/>
      <c r="AR294" s="209"/>
      <c r="AS294" s="209"/>
      <c r="AT294" s="209"/>
      <c r="AU294" s="209"/>
      <c r="AV294" s="209"/>
      <c r="AW294" s="209"/>
      <c r="AX294" s="209"/>
      <c r="AY294" s="209"/>
      <c r="AZ294" s="209"/>
      <c r="BA294" s="209"/>
      <c r="BB294" s="209"/>
      <c r="BC294" s="209"/>
      <c r="BD294" s="209"/>
      <c r="BE294" s="209"/>
      <c r="BF294" s="209"/>
      <c r="BG294" s="209"/>
      <c r="BH294" s="209"/>
    </row>
    <row r="295" spans="1:60" x14ac:dyDescent="0.25">
      <c r="A295" s="223" t="s">
        <v>179</v>
      </c>
      <c r="B295" s="224" t="s">
        <v>132</v>
      </c>
      <c r="C295" s="242" t="s">
        <v>133</v>
      </c>
      <c r="D295" s="225"/>
      <c r="E295" s="226"/>
      <c r="F295" s="227"/>
      <c r="G295" s="227">
        <f>SUMIF(AG296:AG374,"&lt;&gt;NOR",G296:G374)</f>
        <v>0</v>
      </c>
      <c r="H295" s="227"/>
      <c r="I295" s="227">
        <f>SUM(I296:I374)</f>
        <v>0</v>
      </c>
      <c r="J295" s="227"/>
      <c r="K295" s="227">
        <f>SUM(K296:K374)</f>
        <v>0</v>
      </c>
      <c r="L295" s="227"/>
      <c r="M295" s="227">
        <f>SUM(M296:M374)</f>
        <v>0</v>
      </c>
      <c r="N295" s="226"/>
      <c r="O295" s="226">
        <f>SUM(O296:O374)</f>
        <v>0</v>
      </c>
      <c r="P295" s="226"/>
      <c r="Q295" s="226">
        <f>SUM(Q296:Q374)</f>
        <v>0</v>
      </c>
      <c r="R295" s="227"/>
      <c r="S295" s="227"/>
      <c r="T295" s="228"/>
      <c r="U295" s="222"/>
      <c r="V295" s="222">
        <f>SUM(V296:V374)</f>
        <v>0</v>
      </c>
      <c r="W295" s="222"/>
      <c r="X295" s="222"/>
      <c r="Y295" s="222"/>
      <c r="AG295" t="s">
        <v>180</v>
      </c>
    </row>
    <row r="296" spans="1:60" ht="30.6" outlineLevel="1" x14ac:dyDescent="0.25">
      <c r="A296" s="230">
        <v>115</v>
      </c>
      <c r="B296" s="231" t="s">
        <v>616</v>
      </c>
      <c r="C296" s="243" t="s">
        <v>617</v>
      </c>
      <c r="D296" s="232" t="s">
        <v>356</v>
      </c>
      <c r="E296" s="233">
        <v>1</v>
      </c>
      <c r="F296" s="234"/>
      <c r="G296" s="235">
        <f>ROUND(E296*F296,2)</f>
        <v>0</v>
      </c>
      <c r="H296" s="234"/>
      <c r="I296" s="235">
        <f>ROUND(E296*H296,2)</f>
        <v>0</v>
      </c>
      <c r="J296" s="234"/>
      <c r="K296" s="235">
        <f>ROUND(E296*J296,2)</f>
        <v>0</v>
      </c>
      <c r="L296" s="235">
        <v>21</v>
      </c>
      <c r="M296" s="235">
        <f>G296*(1+L296/100)</f>
        <v>0</v>
      </c>
      <c r="N296" s="233">
        <v>0</v>
      </c>
      <c r="O296" s="233">
        <f>ROUND(E296*N296,2)</f>
        <v>0</v>
      </c>
      <c r="P296" s="233">
        <v>0</v>
      </c>
      <c r="Q296" s="233">
        <f>ROUND(E296*P296,2)</f>
        <v>0</v>
      </c>
      <c r="R296" s="235"/>
      <c r="S296" s="235" t="s">
        <v>200</v>
      </c>
      <c r="T296" s="236" t="s">
        <v>185</v>
      </c>
      <c r="U296" s="220">
        <v>0</v>
      </c>
      <c r="V296" s="220">
        <f>ROUND(E296*U296,2)</f>
        <v>0</v>
      </c>
      <c r="W296" s="220"/>
      <c r="X296" s="220" t="s">
        <v>217</v>
      </c>
      <c r="Y296" s="220" t="s">
        <v>187</v>
      </c>
      <c r="Z296" s="209"/>
      <c r="AA296" s="209"/>
      <c r="AB296" s="209"/>
      <c r="AC296" s="209"/>
      <c r="AD296" s="209"/>
      <c r="AE296" s="209"/>
      <c r="AF296" s="209"/>
      <c r="AG296" s="209" t="s">
        <v>357</v>
      </c>
      <c r="AH296" s="209"/>
      <c r="AI296" s="209"/>
      <c r="AJ296" s="209"/>
      <c r="AK296" s="209"/>
      <c r="AL296" s="209"/>
      <c r="AM296" s="209"/>
      <c r="AN296" s="209"/>
      <c r="AO296" s="209"/>
      <c r="AP296" s="209"/>
      <c r="AQ296" s="209"/>
      <c r="AR296" s="209"/>
      <c r="AS296" s="209"/>
      <c r="AT296" s="209"/>
      <c r="AU296" s="209"/>
      <c r="AV296" s="209"/>
      <c r="AW296" s="209"/>
      <c r="AX296" s="209"/>
      <c r="AY296" s="209"/>
      <c r="AZ296" s="209"/>
      <c r="BA296" s="209"/>
      <c r="BB296" s="209"/>
      <c r="BC296" s="209"/>
      <c r="BD296" s="209"/>
      <c r="BE296" s="209"/>
      <c r="BF296" s="209"/>
      <c r="BG296" s="209"/>
      <c r="BH296" s="209"/>
    </row>
    <row r="297" spans="1:60" outlineLevel="2" x14ac:dyDescent="0.25">
      <c r="A297" s="216"/>
      <c r="B297" s="217"/>
      <c r="C297" s="244" t="s">
        <v>618</v>
      </c>
      <c r="D297" s="238"/>
      <c r="E297" s="238"/>
      <c r="F297" s="238"/>
      <c r="G297" s="238"/>
      <c r="H297" s="220"/>
      <c r="I297" s="220"/>
      <c r="J297" s="220"/>
      <c r="K297" s="220"/>
      <c r="L297" s="220"/>
      <c r="M297" s="220"/>
      <c r="N297" s="219"/>
      <c r="O297" s="219"/>
      <c r="P297" s="219"/>
      <c r="Q297" s="219"/>
      <c r="R297" s="220"/>
      <c r="S297" s="220"/>
      <c r="T297" s="220"/>
      <c r="U297" s="220"/>
      <c r="V297" s="220"/>
      <c r="W297" s="220"/>
      <c r="X297" s="220"/>
      <c r="Y297" s="220"/>
      <c r="Z297" s="209"/>
      <c r="AA297" s="209"/>
      <c r="AB297" s="209"/>
      <c r="AC297" s="209"/>
      <c r="AD297" s="209"/>
      <c r="AE297" s="209"/>
      <c r="AF297" s="209"/>
      <c r="AG297" s="209" t="s">
        <v>190</v>
      </c>
      <c r="AH297" s="209"/>
      <c r="AI297" s="209"/>
      <c r="AJ297" s="209"/>
      <c r="AK297" s="209"/>
      <c r="AL297" s="209"/>
      <c r="AM297" s="209"/>
      <c r="AN297" s="209"/>
      <c r="AO297" s="209"/>
      <c r="AP297" s="209"/>
      <c r="AQ297" s="209"/>
      <c r="AR297" s="209"/>
      <c r="AS297" s="209"/>
      <c r="AT297" s="209"/>
      <c r="AU297" s="209"/>
      <c r="AV297" s="209"/>
      <c r="AW297" s="209"/>
      <c r="AX297" s="209"/>
      <c r="AY297" s="209"/>
      <c r="AZ297" s="209"/>
      <c r="BA297" s="209"/>
      <c r="BB297" s="209"/>
      <c r="BC297" s="209"/>
      <c r="BD297" s="209"/>
      <c r="BE297" s="209"/>
      <c r="BF297" s="209"/>
      <c r="BG297" s="209"/>
      <c r="BH297" s="209"/>
    </row>
    <row r="298" spans="1:60" outlineLevel="3" x14ac:dyDescent="0.25">
      <c r="A298" s="216"/>
      <c r="B298" s="217"/>
      <c r="C298" s="257" t="s">
        <v>619</v>
      </c>
      <c r="D298" s="253"/>
      <c r="E298" s="253"/>
      <c r="F298" s="253"/>
      <c r="G298" s="253"/>
      <c r="H298" s="220"/>
      <c r="I298" s="220"/>
      <c r="J298" s="220"/>
      <c r="K298" s="220"/>
      <c r="L298" s="220"/>
      <c r="M298" s="220"/>
      <c r="N298" s="219"/>
      <c r="O298" s="219"/>
      <c r="P298" s="219"/>
      <c r="Q298" s="219"/>
      <c r="R298" s="220"/>
      <c r="S298" s="220"/>
      <c r="T298" s="220"/>
      <c r="U298" s="220"/>
      <c r="V298" s="220"/>
      <c r="W298" s="220"/>
      <c r="X298" s="220"/>
      <c r="Y298" s="220"/>
      <c r="Z298" s="209"/>
      <c r="AA298" s="209"/>
      <c r="AB298" s="209"/>
      <c r="AC298" s="209"/>
      <c r="AD298" s="209"/>
      <c r="AE298" s="209"/>
      <c r="AF298" s="209"/>
      <c r="AG298" s="209" t="s">
        <v>190</v>
      </c>
      <c r="AH298" s="209"/>
      <c r="AI298" s="209"/>
      <c r="AJ298" s="209"/>
      <c r="AK298" s="209"/>
      <c r="AL298" s="209"/>
      <c r="AM298" s="209"/>
      <c r="AN298" s="209"/>
      <c r="AO298" s="209"/>
      <c r="AP298" s="209"/>
      <c r="AQ298" s="209"/>
      <c r="AR298" s="209"/>
      <c r="AS298" s="209"/>
      <c r="AT298" s="209"/>
      <c r="AU298" s="209"/>
      <c r="AV298" s="209"/>
      <c r="AW298" s="209"/>
      <c r="AX298" s="209"/>
      <c r="AY298" s="209"/>
      <c r="AZ298" s="209"/>
      <c r="BA298" s="209"/>
      <c r="BB298" s="209"/>
      <c r="BC298" s="209"/>
      <c r="BD298" s="209"/>
      <c r="BE298" s="209"/>
      <c r="BF298" s="209"/>
      <c r="BG298" s="209"/>
      <c r="BH298" s="209"/>
    </row>
    <row r="299" spans="1:60" outlineLevel="3" x14ac:dyDescent="0.25">
      <c r="A299" s="216"/>
      <c r="B299" s="217"/>
      <c r="C299" s="257" t="s">
        <v>620</v>
      </c>
      <c r="D299" s="253"/>
      <c r="E299" s="253"/>
      <c r="F299" s="253"/>
      <c r="G299" s="253"/>
      <c r="H299" s="220"/>
      <c r="I299" s="220"/>
      <c r="J299" s="220"/>
      <c r="K299" s="220"/>
      <c r="L299" s="220"/>
      <c r="M299" s="220"/>
      <c r="N299" s="219"/>
      <c r="O299" s="219"/>
      <c r="P299" s="219"/>
      <c r="Q299" s="219"/>
      <c r="R299" s="220"/>
      <c r="S299" s="220"/>
      <c r="T299" s="220"/>
      <c r="U299" s="220"/>
      <c r="V299" s="220"/>
      <c r="W299" s="220"/>
      <c r="X299" s="220"/>
      <c r="Y299" s="220"/>
      <c r="Z299" s="209"/>
      <c r="AA299" s="209"/>
      <c r="AB299" s="209"/>
      <c r="AC299" s="209"/>
      <c r="AD299" s="209"/>
      <c r="AE299" s="209"/>
      <c r="AF299" s="209"/>
      <c r="AG299" s="209" t="s">
        <v>190</v>
      </c>
      <c r="AH299" s="209"/>
      <c r="AI299" s="209"/>
      <c r="AJ299" s="209"/>
      <c r="AK299" s="209"/>
      <c r="AL299" s="209"/>
      <c r="AM299" s="209"/>
      <c r="AN299" s="209"/>
      <c r="AO299" s="209"/>
      <c r="AP299" s="209"/>
      <c r="AQ299" s="209"/>
      <c r="AR299" s="209"/>
      <c r="AS299" s="209"/>
      <c r="AT299" s="209"/>
      <c r="AU299" s="209"/>
      <c r="AV299" s="209"/>
      <c r="AW299" s="209"/>
      <c r="AX299" s="209"/>
      <c r="AY299" s="209"/>
      <c r="AZ299" s="209"/>
      <c r="BA299" s="209"/>
      <c r="BB299" s="209"/>
      <c r="BC299" s="209"/>
      <c r="BD299" s="209"/>
      <c r="BE299" s="209"/>
      <c r="BF299" s="209"/>
      <c r="BG299" s="209"/>
      <c r="BH299" s="209"/>
    </row>
    <row r="300" spans="1:60" outlineLevel="3" x14ac:dyDescent="0.25">
      <c r="A300" s="216"/>
      <c r="B300" s="217"/>
      <c r="C300" s="257" t="s">
        <v>712</v>
      </c>
      <c r="D300" s="253"/>
      <c r="E300" s="253"/>
      <c r="F300" s="253"/>
      <c r="G300" s="253"/>
      <c r="H300" s="220"/>
      <c r="I300" s="220"/>
      <c r="J300" s="220"/>
      <c r="K300" s="220"/>
      <c r="L300" s="220"/>
      <c r="M300" s="220"/>
      <c r="N300" s="219"/>
      <c r="O300" s="219"/>
      <c r="P300" s="219"/>
      <c r="Q300" s="219"/>
      <c r="R300" s="220"/>
      <c r="S300" s="220"/>
      <c r="T300" s="220"/>
      <c r="U300" s="220"/>
      <c r="V300" s="220"/>
      <c r="W300" s="220"/>
      <c r="X300" s="220"/>
      <c r="Y300" s="220"/>
      <c r="Z300" s="209"/>
      <c r="AA300" s="209"/>
      <c r="AB300" s="209"/>
      <c r="AC300" s="209"/>
      <c r="AD300" s="209"/>
      <c r="AE300" s="209"/>
      <c r="AF300" s="209"/>
      <c r="AG300" s="209" t="s">
        <v>190</v>
      </c>
      <c r="AH300" s="209"/>
      <c r="AI300" s="209"/>
      <c r="AJ300" s="209"/>
      <c r="AK300" s="209"/>
      <c r="AL300" s="209"/>
      <c r="AM300" s="209"/>
      <c r="AN300" s="209"/>
      <c r="AO300" s="209"/>
      <c r="AP300" s="209"/>
      <c r="AQ300" s="209"/>
      <c r="AR300" s="209"/>
      <c r="AS300" s="209"/>
      <c r="AT300" s="209"/>
      <c r="AU300" s="209"/>
      <c r="AV300" s="209"/>
      <c r="AW300" s="209"/>
      <c r="AX300" s="209"/>
      <c r="AY300" s="209"/>
      <c r="AZ300" s="209"/>
      <c r="BA300" s="209"/>
      <c r="BB300" s="209"/>
      <c r="BC300" s="209"/>
      <c r="BD300" s="209"/>
      <c r="BE300" s="209"/>
      <c r="BF300" s="209"/>
      <c r="BG300" s="209"/>
      <c r="BH300" s="209"/>
    </row>
    <row r="301" spans="1:60" outlineLevel="3" x14ac:dyDescent="0.25">
      <c r="A301" s="216"/>
      <c r="B301" s="217"/>
      <c r="C301" s="257" t="s">
        <v>621</v>
      </c>
      <c r="D301" s="253"/>
      <c r="E301" s="253"/>
      <c r="F301" s="253"/>
      <c r="G301" s="253"/>
      <c r="H301" s="220"/>
      <c r="I301" s="220"/>
      <c r="J301" s="220"/>
      <c r="K301" s="220"/>
      <c r="L301" s="220"/>
      <c r="M301" s="220"/>
      <c r="N301" s="219"/>
      <c r="O301" s="219"/>
      <c r="P301" s="219"/>
      <c r="Q301" s="219"/>
      <c r="R301" s="220"/>
      <c r="S301" s="220"/>
      <c r="T301" s="220"/>
      <c r="U301" s="220"/>
      <c r="V301" s="220"/>
      <c r="W301" s="220"/>
      <c r="X301" s="220"/>
      <c r="Y301" s="220"/>
      <c r="Z301" s="209"/>
      <c r="AA301" s="209"/>
      <c r="AB301" s="209"/>
      <c r="AC301" s="209"/>
      <c r="AD301" s="209"/>
      <c r="AE301" s="209"/>
      <c r="AF301" s="209"/>
      <c r="AG301" s="209" t="s">
        <v>190</v>
      </c>
      <c r="AH301" s="209"/>
      <c r="AI301" s="209"/>
      <c r="AJ301" s="209"/>
      <c r="AK301" s="209"/>
      <c r="AL301" s="209"/>
      <c r="AM301" s="209"/>
      <c r="AN301" s="209"/>
      <c r="AO301" s="209"/>
      <c r="AP301" s="209"/>
      <c r="AQ301" s="209"/>
      <c r="AR301" s="209"/>
      <c r="AS301" s="209"/>
      <c r="AT301" s="209"/>
      <c r="AU301" s="209"/>
      <c r="AV301" s="209"/>
      <c r="AW301" s="209"/>
      <c r="AX301" s="209"/>
      <c r="AY301" s="209"/>
      <c r="AZ301" s="209"/>
      <c r="BA301" s="209"/>
      <c r="BB301" s="209"/>
      <c r="BC301" s="209"/>
      <c r="BD301" s="209"/>
      <c r="BE301" s="209"/>
      <c r="BF301" s="209"/>
      <c r="BG301" s="209"/>
      <c r="BH301" s="209"/>
    </row>
    <row r="302" spans="1:60" outlineLevel="3" x14ac:dyDescent="0.25">
      <c r="A302" s="216"/>
      <c r="B302" s="217"/>
      <c r="C302" s="257" t="s">
        <v>622</v>
      </c>
      <c r="D302" s="253"/>
      <c r="E302" s="253"/>
      <c r="F302" s="253"/>
      <c r="G302" s="253"/>
      <c r="H302" s="220"/>
      <c r="I302" s="220"/>
      <c r="J302" s="220"/>
      <c r="K302" s="220"/>
      <c r="L302" s="220"/>
      <c r="M302" s="220"/>
      <c r="N302" s="219"/>
      <c r="O302" s="219"/>
      <c r="P302" s="219"/>
      <c r="Q302" s="219"/>
      <c r="R302" s="220"/>
      <c r="S302" s="220"/>
      <c r="T302" s="220"/>
      <c r="U302" s="220"/>
      <c r="V302" s="220"/>
      <c r="W302" s="220"/>
      <c r="X302" s="220"/>
      <c r="Y302" s="220"/>
      <c r="Z302" s="209"/>
      <c r="AA302" s="209"/>
      <c r="AB302" s="209"/>
      <c r="AC302" s="209"/>
      <c r="AD302" s="209"/>
      <c r="AE302" s="209"/>
      <c r="AF302" s="209"/>
      <c r="AG302" s="209" t="s">
        <v>190</v>
      </c>
      <c r="AH302" s="209"/>
      <c r="AI302" s="209"/>
      <c r="AJ302" s="209"/>
      <c r="AK302" s="209"/>
      <c r="AL302" s="209"/>
      <c r="AM302" s="209"/>
      <c r="AN302" s="209"/>
      <c r="AO302" s="209"/>
      <c r="AP302" s="209"/>
      <c r="AQ302" s="209"/>
      <c r="AR302" s="209"/>
      <c r="AS302" s="209"/>
      <c r="AT302" s="209"/>
      <c r="AU302" s="209"/>
      <c r="AV302" s="209"/>
      <c r="AW302" s="209"/>
      <c r="AX302" s="209"/>
      <c r="AY302" s="209"/>
      <c r="AZ302" s="209"/>
      <c r="BA302" s="209"/>
      <c r="BB302" s="209"/>
      <c r="BC302" s="209"/>
      <c r="BD302" s="209"/>
      <c r="BE302" s="209"/>
      <c r="BF302" s="209"/>
      <c r="BG302" s="209"/>
      <c r="BH302" s="209"/>
    </row>
    <row r="303" spans="1:60" outlineLevel="3" x14ac:dyDescent="0.25">
      <c r="A303" s="216"/>
      <c r="B303" s="217"/>
      <c r="C303" s="257" t="s">
        <v>623</v>
      </c>
      <c r="D303" s="253"/>
      <c r="E303" s="253"/>
      <c r="F303" s="253"/>
      <c r="G303" s="253"/>
      <c r="H303" s="220"/>
      <c r="I303" s="220"/>
      <c r="J303" s="220"/>
      <c r="K303" s="220"/>
      <c r="L303" s="220"/>
      <c r="M303" s="220"/>
      <c r="N303" s="219"/>
      <c r="O303" s="219"/>
      <c r="P303" s="219"/>
      <c r="Q303" s="219"/>
      <c r="R303" s="220"/>
      <c r="S303" s="220"/>
      <c r="T303" s="220"/>
      <c r="U303" s="220"/>
      <c r="V303" s="220"/>
      <c r="W303" s="220"/>
      <c r="X303" s="220"/>
      <c r="Y303" s="220"/>
      <c r="Z303" s="209"/>
      <c r="AA303" s="209"/>
      <c r="AB303" s="209"/>
      <c r="AC303" s="209"/>
      <c r="AD303" s="209"/>
      <c r="AE303" s="209"/>
      <c r="AF303" s="209"/>
      <c r="AG303" s="209" t="s">
        <v>190</v>
      </c>
      <c r="AH303" s="209"/>
      <c r="AI303" s="209"/>
      <c r="AJ303" s="209"/>
      <c r="AK303" s="209"/>
      <c r="AL303" s="209"/>
      <c r="AM303" s="209"/>
      <c r="AN303" s="209"/>
      <c r="AO303" s="209"/>
      <c r="AP303" s="209"/>
      <c r="AQ303" s="209"/>
      <c r="AR303" s="209"/>
      <c r="AS303" s="209"/>
      <c r="AT303" s="209"/>
      <c r="AU303" s="209"/>
      <c r="AV303" s="209"/>
      <c r="AW303" s="209"/>
      <c r="AX303" s="209"/>
      <c r="AY303" s="209"/>
      <c r="AZ303" s="209"/>
      <c r="BA303" s="209"/>
      <c r="BB303" s="209"/>
      <c r="BC303" s="209"/>
      <c r="BD303" s="209"/>
      <c r="BE303" s="209"/>
      <c r="BF303" s="209"/>
      <c r="BG303" s="209"/>
      <c r="BH303" s="209"/>
    </row>
    <row r="304" spans="1:60" outlineLevel="3" x14ac:dyDescent="0.25">
      <c r="A304" s="216"/>
      <c r="B304" s="217"/>
      <c r="C304" s="257" t="s">
        <v>624</v>
      </c>
      <c r="D304" s="253"/>
      <c r="E304" s="253"/>
      <c r="F304" s="253"/>
      <c r="G304" s="253"/>
      <c r="H304" s="220"/>
      <c r="I304" s="220"/>
      <c r="J304" s="220"/>
      <c r="K304" s="220"/>
      <c r="L304" s="220"/>
      <c r="M304" s="220"/>
      <c r="N304" s="219"/>
      <c r="O304" s="219"/>
      <c r="P304" s="219"/>
      <c r="Q304" s="219"/>
      <c r="R304" s="220"/>
      <c r="S304" s="220"/>
      <c r="T304" s="220"/>
      <c r="U304" s="220"/>
      <c r="V304" s="220"/>
      <c r="W304" s="220"/>
      <c r="X304" s="220"/>
      <c r="Y304" s="220"/>
      <c r="Z304" s="209"/>
      <c r="AA304" s="209"/>
      <c r="AB304" s="209"/>
      <c r="AC304" s="209"/>
      <c r="AD304" s="209"/>
      <c r="AE304" s="209"/>
      <c r="AF304" s="209"/>
      <c r="AG304" s="209" t="s">
        <v>190</v>
      </c>
      <c r="AH304" s="209"/>
      <c r="AI304" s="209"/>
      <c r="AJ304" s="209"/>
      <c r="AK304" s="209"/>
      <c r="AL304" s="209"/>
      <c r="AM304" s="209"/>
      <c r="AN304" s="209"/>
      <c r="AO304" s="209"/>
      <c r="AP304" s="209"/>
      <c r="AQ304" s="209"/>
      <c r="AR304" s="209"/>
      <c r="AS304" s="209"/>
      <c r="AT304" s="209"/>
      <c r="AU304" s="209"/>
      <c r="AV304" s="209"/>
      <c r="AW304" s="209"/>
      <c r="AX304" s="209"/>
      <c r="AY304" s="209"/>
      <c r="AZ304" s="209"/>
      <c r="BA304" s="209"/>
      <c r="BB304" s="209"/>
      <c r="BC304" s="209"/>
      <c r="BD304" s="209"/>
      <c r="BE304" s="209"/>
      <c r="BF304" s="209"/>
      <c r="BG304" s="209"/>
      <c r="BH304" s="209"/>
    </row>
    <row r="305" spans="1:60" outlineLevel="3" x14ac:dyDescent="0.25">
      <c r="A305" s="216"/>
      <c r="B305" s="217"/>
      <c r="C305" s="257" t="s">
        <v>625</v>
      </c>
      <c r="D305" s="253"/>
      <c r="E305" s="253"/>
      <c r="F305" s="253"/>
      <c r="G305" s="253"/>
      <c r="H305" s="220"/>
      <c r="I305" s="220"/>
      <c r="J305" s="220"/>
      <c r="K305" s="220"/>
      <c r="L305" s="220"/>
      <c r="M305" s="220"/>
      <c r="N305" s="219"/>
      <c r="O305" s="219"/>
      <c r="P305" s="219"/>
      <c r="Q305" s="219"/>
      <c r="R305" s="220"/>
      <c r="S305" s="220"/>
      <c r="T305" s="220"/>
      <c r="U305" s="220"/>
      <c r="V305" s="220"/>
      <c r="W305" s="220"/>
      <c r="X305" s="220"/>
      <c r="Y305" s="220"/>
      <c r="Z305" s="209"/>
      <c r="AA305" s="209"/>
      <c r="AB305" s="209"/>
      <c r="AC305" s="209"/>
      <c r="AD305" s="209"/>
      <c r="AE305" s="209"/>
      <c r="AF305" s="209"/>
      <c r="AG305" s="209" t="s">
        <v>190</v>
      </c>
      <c r="AH305" s="209"/>
      <c r="AI305" s="209"/>
      <c r="AJ305" s="209"/>
      <c r="AK305" s="209"/>
      <c r="AL305" s="209"/>
      <c r="AM305" s="209"/>
      <c r="AN305" s="209"/>
      <c r="AO305" s="209"/>
      <c r="AP305" s="209"/>
      <c r="AQ305" s="209"/>
      <c r="AR305" s="209"/>
      <c r="AS305" s="209"/>
      <c r="AT305" s="209"/>
      <c r="AU305" s="209"/>
      <c r="AV305" s="209"/>
      <c r="AW305" s="209"/>
      <c r="AX305" s="209"/>
      <c r="AY305" s="209"/>
      <c r="AZ305" s="209"/>
      <c r="BA305" s="209"/>
      <c r="BB305" s="209"/>
      <c r="BC305" s="209"/>
      <c r="BD305" s="209"/>
      <c r="BE305" s="209"/>
      <c r="BF305" s="209"/>
      <c r="BG305" s="209"/>
      <c r="BH305" s="209"/>
    </row>
    <row r="306" spans="1:60" outlineLevel="3" x14ac:dyDescent="0.25">
      <c r="A306" s="216"/>
      <c r="B306" s="217"/>
      <c r="C306" s="257" t="s">
        <v>626</v>
      </c>
      <c r="D306" s="253"/>
      <c r="E306" s="253"/>
      <c r="F306" s="253"/>
      <c r="G306" s="253"/>
      <c r="H306" s="220"/>
      <c r="I306" s="220"/>
      <c r="J306" s="220"/>
      <c r="K306" s="220"/>
      <c r="L306" s="220"/>
      <c r="M306" s="220"/>
      <c r="N306" s="219"/>
      <c r="O306" s="219"/>
      <c r="P306" s="219"/>
      <c r="Q306" s="219"/>
      <c r="R306" s="220"/>
      <c r="S306" s="220"/>
      <c r="T306" s="220"/>
      <c r="U306" s="220"/>
      <c r="V306" s="220"/>
      <c r="W306" s="220"/>
      <c r="X306" s="220"/>
      <c r="Y306" s="220"/>
      <c r="Z306" s="209"/>
      <c r="AA306" s="209"/>
      <c r="AB306" s="209"/>
      <c r="AC306" s="209"/>
      <c r="AD306" s="209"/>
      <c r="AE306" s="209"/>
      <c r="AF306" s="209"/>
      <c r="AG306" s="209" t="s">
        <v>190</v>
      </c>
      <c r="AH306" s="209"/>
      <c r="AI306" s="209"/>
      <c r="AJ306" s="209"/>
      <c r="AK306" s="209"/>
      <c r="AL306" s="209"/>
      <c r="AM306" s="209"/>
      <c r="AN306" s="209"/>
      <c r="AO306" s="209"/>
      <c r="AP306" s="209"/>
      <c r="AQ306" s="209"/>
      <c r="AR306" s="209"/>
      <c r="AS306" s="209"/>
      <c r="AT306" s="209"/>
      <c r="AU306" s="209"/>
      <c r="AV306" s="209"/>
      <c r="AW306" s="209"/>
      <c r="AX306" s="209"/>
      <c r="AY306" s="209"/>
      <c r="AZ306" s="209"/>
      <c r="BA306" s="209"/>
      <c r="BB306" s="209"/>
      <c r="BC306" s="209"/>
      <c r="BD306" s="209"/>
      <c r="BE306" s="209"/>
      <c r="BF306" s="209"/>
      <c r="BG306" s="209"/>
      <c r="BH306" s="209"/>
    </row>
    <row r="307" spans="1:60" ht="21" outlineLevel="3" x14ac:dyDescent="0.25">
      <c r="A307" s="216"/>
      <c r="B307" s="217"/>
      <c r="C307" s="257" t="s">
        <v>627</v>
      </c>
      <c r="D307" s="253"/>
      <c r="E307" s="253"/>
      <c r="F307" s="253"/>
      <c r="G307" s="253"/>
      <c r="H307" s="220"/>
      <c r="I307" s="220"/>
      <c r="J307" s="220"/>
      <c r="K307" s="220"/>
      <c r="L307" s="220"/>
      <c r="M307" s="220"/>
      <c r="N307" s="219"/>
      <c r="O307" s="219"/>
      <c r="P307" s="219"/>
      <c r="Q307" s="219"/>
      <c r="R307" s="220"/>
      <c r="S307" s="220"/>
      <c r="T307" s="220"/>
      <c r="U307" s="220"/>
      <c r="V307" s="220"/>
      <c r="W307" s="220"/>
      <c r="X307" s="220"/>
      <c r="Y307" s="220"/>
      <c r="Z307" s="209"/>
      <c r="AA307" s="209"/>
      <c r="AB307" s="209"/>
      <c r="AC307" s="209"/>
      <c r="AD307" s="209"/>
      <c r="AE307" s="209"/>
      <c r="AF307" s="209"/>
      <c r="AG307" s="209" t="s">
        <v>190</v>
      </c>
      <c r="AH307" s="209"/>
      <c r="AI307" s="209"/>
      <c r="AJ307" s="209"/>
      <c r="AK307" s="209"/>
      <c r="AL307" s="209"/>
      <c r="AM307" s="209"/>
      <c r="AN307" s="209"/>
      <c r="AO307" s="209"/>
      <c r="AP307" s="209"/>
      <c r="AQ307" s="209"/>
      <c r="AR307" s="209"/>
      <c r="AS307" s="209"/>
      <c r="AT307" s="209"/>
      <c r="AU307" s="209"/>
      <c r="AV307" s="209"/>
      <c r="AW307" s="209"/>
      <c r="AX307" s="209"/>
      <c r="AY307" s="209"/>
      <c r="AZ307" s="209"/>
      <c r="BA307" s="237" t="str">
        <f>C307</f>
        <v>Hmotnost 283 kg (minimální transportní 200 kg), levé provedení, záruka 5 let Stacionární kondenzační kotel Logano plus KB372-300, levé provedení, 7736603002</v>
      </c>
      <c r="BB307" s="209"/>
      <c r="BC307" s="209"/>
      <c r="BD307" s="209"/>
      <c r="BE307" s="209"/>
      <c r="BF307" s="209"/>
      <c r="BG307" s="209"/>
      <c r="BH307" s="209"/>
    </row>
    <row r="308" spans="1:60" outlineLevel="2" x14ac:dyDescent="0.25">
      <c r="A308" s="216"/>
      <c r="B308" s="217"/>
      <c r="C308" s="245"/>
      <c r="D308" s="240"/>
      <c r="E308" s="240"/>
      <c r="F308" s="240"/>
      <c r="G308" s="240"/>
      <c r="H308" s="220"/>
      <c r="I308" s="220"/>
      <c r="J308" s="220"/>
      <c r="K308" s="220"/>
      <c r="L308" s="220"/>
      <c r="M308" s="220"/>
      <c r="N308" s="219"/>
      <c r="O308" s="219"/>
      <c r="P308" s="219"/>
      <c r="Q308" s="219"/>
      <c r="R308" s="220"/>
      <c r="S308" s="220"/>
      <c r="T308" s="220"/>
      <c r="U308" s="220"/>
      <c r="V308" s="220"/>
      <c r="W308" s="220"/>
      <c r="X308" s="220"/>
      <c r="Y308" s="220"/>
      <c r="Z308" s="209"/>
      <c r="AA308" s="209"/>
      <c r="AB308" s="209"/>
      <c r="AC308" s="209"/>
      <c r="AD308" s="209"/>
      <c r="AE308" s="209"/>
      <c r="AF308" s="209"/>
      <c r="AG308" s="209" t="s">
        <v>191</v>
      </c>
      <c r="AH308" s="209"/>
      <c r="AI308" s="209"/>
      <c r="AJ308" s="209"/>
      <c r="AK308" s="209"/>
      <c r="AL308" s="209"/>
      <c r="AM308" s="209"/>
      <c r="AN308" s="209"/>
      <c r="AO308" s="209"/>
      <c r="AP308" s="209"/>
      <c r="AQ308" s="209"/>
      <c r="AR308" s="209"/>
      <c r="AS308" s="209"/>
      <c r="AT308" s="209"/>
      <c r="AU308" s="209"/>
      <c r="AV308" s="209"/>
      <c r="AW308" s="209"/>
      <c r="AX308" s="209"/>
      <c r="AY308" s="209"/>
      <c r="AZ308" s="209"/>
      <c r="BA308" s="209"/>
      <c r="BB308" s="209"/>
      <c r="BC308" s="209"/>
      <c r="BD308" s="209"/>
      <c r="BE308" s="209"/>
      <c r="BF308" s="209"/>
      <c r="BG308" s="209"/>
      <c r="BH308" s="209"/>
    </row>
    <row r="309" spans="1:60" ht="30.6" outlineLevel="1" x14ac:dyDescent="0.25">
      <c r="A309" s="230">
        <v>116</v>
      </c>
      <c r="B309" s="231" t="s">
        <v>628</v>
      </c>
      <c r="C309" s="243" t="s">
        <v>617</v>
      </c>
      <c r="D309" s="232" t="s">
        <v>356</v>
      </c>
      <c r="E309" s="233">
        <v>1</v>
      </c>
      <c r="F309" s="234"/>
      <c r="G309" s="235">
        <f>ROUND(E309*F309,2)</f>
        <v>0</v>
      </c>
      <c r="H309" s="234"/>
      <c r="I309" s="235">
        <f>ROUND(E309*H309,2)</f>
        <v>0</v>
      </c>
      <c r="J309" s="234"/>
      <c r="K309" s="235">
        <f>ROUND(E309*J309,2)</f>
        <v>0</v>
      </c>
      <c r="L309" s="235">
        <v>21</v>
      </c>
      <c r="M309" s="235">
        <f>G309*(1+L309/100)</f>
        <v>0</v>
      </c>
      <c r="N309" s="233">
        <v>0</v>
      </c>
      <c r="O309" s="233">
        <f>ROUND(E309*N309,2)</f>
        <v>0</v>
      </c>
      <c r="P309" s="233">
        <v>0</v>
      </c>
      <c r="Q309" s="233">
        <f>ROUND(E309*P309,2)</f>
        <v>0</v>
      </c>
      <c r="R309" s="235"/>
      <c r="S309" s="235" t="s">
        <v>200</v>
      </c>
      <c r="T309" s="236" t="s">
        <v>185</v>
      </c>
      <c r="U309" s="220">
        <v>0</v>
      </c>
      <c r="V309" s="220">
        <f>ROUND(E309*U309,2)</f>
        <v>0</v>
      </c>
      <c r="W309" s="220"/>
      <c r="X309" s="220" t="s">
        <v>217</v>
      </c>
      <c r="Y309" s="220" t="s">
        <v>187</v>
      </c>
      <c r="Z309" s="209"/>
      <c r="AA309" s="209"/>
      <c r="AB309" s="209"/>
      <c r="AC309" s="209"/>
      <c r="AD309" s="209"/>
      <c r="AE309" s="209"/>
      <c r="AF309" s="209"/>
      <c r="AG309" s="209" t="s">
        <v>357</v>
      </c>
      <c r="AH309" s="209"/>
      <c r="AI309" s="209"/>
      <c r="AJ309" s="209"/>
      <c r="AK309" s="209"/>
      <c r="AL309" s="209"/>
      <c r="AM309" s="209"/>
      <c r="AN309" s="209"/>
      <c r="AO309" s="209"/>
      <c r="AP309" s="209"/>
      <c r="AQ309" s="209"/>
      <c r="AR309" s="209"/>
      <c r="AS309" s="209"/>
      <c r="AT309" s="209"/>
      <c r="AU309" s="209"/>
      <c r="AV309" s="209"/>
      <c r="AW309" s="209"/>
      <c r="AX309" s="209"/>
      <c r="AY309" s="209"/>
      <c r="AZ309" s="209"/>
      <c r="BA309" s="209"/>
      <c r="BB309" s="209"/>
      <c r="BC309" s="209"/>
      <c r="BD309" s="209"/>
      <c r="BE309" s="209"/>
      <c r="BF309" s="209"/>
      <c r="BG309" s="209"/>
      <c r="BH309" s="209"/>
    </row>
    <row r="310" spans="1:60" outlineLevel="2" x14ac:dyDescent="0.25">
      <c r="A310" s="216"/>
      <c r="B310" s="217"/>
      <c r="C310" s="244" t="s">
        <v>618</v>
      </c>
      <c r="D310" s="238"/>
      <c r="E310" s="238"/>
      <c r="F310" s="238"/>
      <c r="G310" s="238"/>
      <c r="H310" s="220"/>
      <c r="I310" s="220"/>
      <c r="J310" s="220"/>
      <c r="K310" s="220"/>
      <c r="L310" s="220"/>
      <c r="M310" s="220"/>
      <c r="N310" s="219"/>
      <c r="O310" s="219"/>
      <c r="P310" s="219"/>
      <c r="Q310" s="219"/>
      <c r="R310" s="220"/>
      <c r="S310" s="220"/>
      <c r="T310" s="220"/>
      <c r="U310" s="220"/>
      <c r="V310" s="220"/>
      <c r="W310" s="220"/>
      <c r="X310" s="220"/>
      <c r="Y310" s="220"/>
      <c r="Z310" s="209"/>
      <c r="AA310" s="209"/>
      <c r="AB310" s="209"/>
      <c r="AC310" s="209"/>
      <c r="AD310" s="209"/>
      <c r="AE310" s="209"/>
      <c r="AF310" s="209"/>
      <c r="AG310" s="209" t="s">
        <v>190</v>
      </c>
      <c r="AH310" s="209"/>
      <c r="AI310" s="209"/>
      <c r="AJ310" s="209"/>
      <c r="AK310" s="209"/>
      <c r="AL310" s="209"/>
      <c r="AM310" s="209"/>
      <c r="AN310" s="209"/>
      <c r="AO310" s="209"/>
      <c r="AP310" s="209"/>
      <c r="AQ310" s="209"/>
      <c r="AR310" s="209"/>
      <c r="AS310" s="209"/>
      <c r="AT310" s="209"/>
      <c r="AU310" s="209"/>
      <c r="AV310" s="209"/>
      <c r="AW310" s="209"/>
      <c r="AX310" s="209"/>
      <c r="AY310" s="209"/>
      <c r="AZ310" s="209"/>
      <c r="BA310" s="209"/>
      <c r="BB310" s="209"/>
      <c r="BC310" s="209"/>
      <c r="BD310" s="209"/>
      <c r="BE310" s="209"/>
      <c r="BF310" s="209"/>
      <c r="BG310" s="209"/>
      <c r="BH310" s="209"/>
    </row>
    <row r="311" spans="1:60" outlineLevel="3" x14ac:dyDescent="0.25">
      <c r="A311" s="216"/>
      <c r="B311" s="217"/>
      <c r="C311" s="257" t="s">
        <v>619</v>
      </c>
      <c r="D311" s="253"/>
      <c r="E311" s="253"/>
      <c r="F311" s="253"/>
      <c r="G311" s="253"/>
      <c r="H311" s="220"/>
      <c r="I311" s="220"/>
      <c r="J311" s="220"/>
      <c r="K311" s="220"/>
      <c r="L311" s="220"/>
      <c r="M311" s="220"/>
      <c r="N311" s="219"/>
      <c r="O311" s="219"/>
      <c r="P311" s="219"/>
      <c r="Q311" s="219"/>
      <c r="R311" s="220"/>
      <c r="S311" s="220"/>
      <c r="T311" s="220"/>
      <c r="U311" s="220"/>
      <c r="V311" s="220"/>
      <c r="W311" s="220"/>
      <c r="X311" s="220"/>
      <c r="Y311" s="220"/>
      <c r="Z311" s="209"/>
      <c r="AA311" s="209"/>
      <c r="AB311" s="209"/>
      <c r="AC311" s="209"/>
      <c r="AD311" s="209"/>
      <c r="AE311" s="209"/>
      <c r="AF311" s="209"/>
      <c r="AG311" s="209" t="s">
        <v>190</v>
      </c>
      <c r="AH311" s="209"/>
      <c r="AI311" s="209"/>
      <c r="AJ311" s="209"/>
      <c r="AK311" s="209"/>
      <c r="AL311" s="209"/>
      <c r="AM311" s="209"/>
      <c r="AN311" s="209"/>
      <c r="AO311" s="209"/>
      <c r="AP311" s="209"/>
      <c r="AQ311" s="209"/>
      <c r="AR311" s="209"/>
      <c r="AS311" s="209"/>
      <c r="AT311" s="209"/>
      <c r="AU311" s="209"/>
      <c r="AV311" s="209"/>
      <c r="AW311" s="209"/>
      <c r="AX311" s="209"/>
      <c r="AY311" s="209"/>
      <c r="AZ311" s="209"/>
      <c r="BA311" s="209"/>
      <c r="BB311" s="209"/>
      <c r="BC311" s="209"/>
      <c r="BD311" s="209"/>
      <c r="BE311" s="209"/>
      <c r="BF311" s="209"/>
      <c r="BG311" s="209"/>
      <c r="BH311" s="209"/>
    </row>
    <row r="312" spans="1:60" outlineLevel="3" x14ac:dyDescent="0.25">
      <c r="A312" s="216"/>
      <c r="B312" s="217"/>
      <c r="C312" s="257" t="s">
        <v>620</v>
      </c>
      <c r="D312" s="253"/>
      <c r="E312" s="253"/>
      <c r="F312" s="253"/>
      <c r="G312" s="253"/>
      <c r="H312" s="220"/>
      <c r="I312" s="220"/>
      <c r="J312" s="220"/>
      <c r="K312" s="220"/>
      <c r="L312" s="220"/>
      <c r="M312" s="220"/>
      <c r="N312" s="219"/>
      <c r="O312" s="219"/>
      <c r="P312" s="219"/>
      <c r="Q312" s="219"/>
      <c r="R312" s="220"/>
      <c r="S312" s="220"/>
      <c r="T312" s="220"/>
      <c r="U312" s="220"/>
      <c r="V312" s="220"/>
      <c r="W312" s="220"/>
      <c r="X312" s="220"/>
      <c r="Y312" s="220"/>
      <c r="Z312" s="209"/>
      <c r="AA312" s="209"/>
      <c r="AB312" s="209"/>
      <c r="AC312" s="209"/>
      <c r="AD312" s="209"/>
      <c r="AE312" s="209"/>
      <c r="AF312" s="209"/>
      <c r="AG312" s="209" t="s">
        <v>190</v>
      </c>
      <c r="AH312" s="209"/>
      <c r="AI312" s="209"/>
      <c r="AJ312" s="209"/>
      <c r="AK312" s="209"/>
      <c r="AL312" s="209"/>
      <c r="AM312" s="209"/>
      <c r="AN312" s="209"/>
      <c r="AO312" s="209"/>
      <c r="AP312" s="209"/>
      <c r="AQ312" s="209"/>
      <c r="AR312" s="209"/>
      <c r="AS312" s="209"/>
      <c r="AT312" s="209"/>
      <c r="AU312" s="209"/>
      <c r="AV312" s="209"/>
      <c r="AW312" s="209"/>
      <c r="AX312" s="209"/>
      <c r="AY312" s="209"/>
      <c r="AZ312" s="209"/>
      <c r="BA312" s="209"/>
      <c r="BB312" s="209"/>
      <c r="BC312" s="209"/>
      <c r="BD312" s="209"/>
      <c r="BE312" s="209"/>
      <c r="BF312" s="209"/>
      <c r="BG312" s="209"/>
      <c r="BH312" s="209"/>
    </row>
    <row r="313" spans="1:60" outlineLevel="3" x14ac:dyDescent="0.25">
      <c r="A313" s="216"/>
      <c r="B313" s="217"/>
      <c r="C313" s="257" t="s">
        <v>712</v>
      </c>
      <c r="D313" s="253"/>
      <c r="E313" s="253"/>
      <c r="F313" s="253"/>
      <c r="G313" s="253"/>
      <c r="H313" s="220"/>
      <c r="I313" s="220"/>
      <c r="J313" s="220"/>
      <c r="K313" s="220"/>
      <c r="L313" s="220"/>
      <c r="M313" s="220"/>
      <c r="N313" s="219"/>
      <c r="O313" s="219"/>
      <c r="P313" s="219"/>
      <c r="Q313" s="219"/>
      <c r="R313" s="220"/>
      <c r="S313" s="220"/>
      <c r="T313" s="220"/>
      <c r="U313" s="220"/>
      <c r="V313" s="220"/>
      <c r="W313" s="220"/>
      <c r="X313" s="220"/>
      <c r="Y313" s="220"/>
      <c r="Z313" s="209"/>
      <c r="AA313" s="209"/>
      <c r="AB313" s="209"/>
      <c r="AC313" s="209"/>
      <c r="AD313" s="209"/>
      <c r="AE313" s="209"/>
      <c r="AF313" s="209"/>
      <c r="AG313" s="209" t="s">
        <v>190</v>
      </c>
      <c r="AH313" s="209"/>
      <c r="AI313" s="209"/>
      <c r="AJ313" s="209"/>
      <c r="AK313" s="209"/>
      <c r="AL313" s="209"/>
      <c r="AM313" s="209"/>
      <c r="AN313" s="209"/>
      <c r="AO313" s="209"/>
      <c r="AP313" s="209"/>
      <c r="AQ313" s="209"/>
      <c r="AR313" s="209"/>
      <c r="AS313" s="209"/>
      <c r="AT313" s="209"/>
      <c r="AU313" s="209"/>
      <c r="AV313" s="209"/>
      <c r="AW313" s="209"/>
      <c r="AX313" s="209"/>
      <c r="AY313" s="209"/>
      <c r="AZ313" s="209"/>
      <c r="BA313" s="209"/>
      <c r="BB313" s="209"/>
      <c r="BC313" s="209"/>
      <c r="BD313" s="209"/>
      <c r="BE313" s="209"/>
      <c r="BF313" s="209"/>
      <c r="BG313" s="209"/>
      <c r="BH313" s="209"/>
    </row>
    <row r="314" spans="1:60" outlineLevel="3" x14ac:dyDescent="0.25">
      <c r="A314" s="216"/>
      <c r="B314" s="217"/>
      <c r="C314" s="257" t="s">
        <v>621</v>
      </c>
      <c r="D314" s="253"/>
      <c r="E314" s="253"/>
      <c r="F314" s="253"/>
      <c r="G314" s="253"/>
      <c r="H314" s="220"/>
      <c r="I314" s="220"/>
      <c r="J314" s="220"/>
      <c r="K314" s="220"/>
      <c r="L314" s="220"/>
      <c r="M314" s="220"/>
      <c r="N314" s="219"/>
      <c r="O314" s="219"/>
      <c r="P314" s="219"/>
      <c r="Q314" s="219"/>
      <c r="R314" s="220"/>
      <c r="S314" s="220"/>
      <c r="T314" s="220"/>
      <c r="U314" s="220"/>
      <c r="V314" s="220"/>
      <c r="W314" s="220"/>
      <c r="X314" s="220"/>
      <c r="Y314" s="220"/>
      <c r="Z314" s="209"/>
      <c r="AA314" s="209"/>
      <c r="AB314" s="209"/>
      <c r="AC314" s="209"/>
      <c r="AD314" s="209"/>
      <c r="AE314" s="209"/>
      <c r="AF314" s="209"/>
      <c r="AG314" s="209" t="s">
        <v>190</v>
      </c>
      <c r="AH314" s="209"/>
      <c r="AI314" s="209"/>
      <c r="AJ314" s="209"/>
      <c r="AK314" s="209"/>
      <c r="AL314" s="209"/>
      <c r="AM314" s="209"/>
      <c r="AN314" s="209"/>
      <c r="AO314" s="209"/>
      <c r="AP314" s="209"/>
      <c r="AQ314" s="209"/>
      <c r="AR314" s="209"/>
      <c r="AS314" s="209"/>
      <c r="AT314" s="209"/>
      <c r="AU314" s="209"/>
      <c r="AV314" s="209"/>
      <c r="AW314" s="209"/>
      <c r="AX314" s="209"/>
      <c r="AY314" s="209"/>
      <c r="AZ314" s="209"/>
      <c r="BA314" s="209"/>
      <c r="BB314" s="209"/>
      <c r="BC314" s="209"/>
      <c r="BD314" s="209"/>
      <c r="BE314" s="209"/>
      <c r="BF314" s="209"/>
      <c r="BG314" s="209"/>
      <c r="BH314" s="209"/>
    </row>
    <row r="315" spans="1:60" outlineLevel="3" x14ac:dyDescent="0.25">
      <c r="A315" s="216"/>
      <c r="B315" s="217"/>
      <c r="C315" s="257" t="s">
        <v>622</v>
      </c>
      <c r="D315" s="253"/>
      <c r="E315" s="253"/>
      <c r="F315" s="253"/>
      <c r="G315" s="253"/>
      <c r="H315" s="220"/>
      <c r="I315" s="220"/>
      <c r="J315" s="220"/>
      <c r="K315" s="220"/>
      <c r="L315" s="220"/>
      <c r="M315" s="220"/>
      <c r="N315" s="219"/>
      <c r="O315" s="219"/>
      <c r="P315" s="219"/>
      <c r="Q315" s="219"/>
      <c r="R315" s="220"/>
      <c r="S315" s="220"/>
      <c r="T315" s="220"/>
      <c r="U315" s="220"/>
      <c r="V315" s="220"/>
      <c r="W315" s="220"/>
      <c r="X315" s="220"/>
      <c r="Y315" s="220"/>
      <c r="Z315" s="209"/>
      <c r="AA315" s="209"/>
      <c r="AB315" s="209"/>
      <c r="AC315" s="209"/>
      <c r="AD315" s="209"/>
      <c r="AE315" s="209"/>
      <c r="AF315" s="209"/>
      <c r="AG315" s="209" t="s">
        <v>190</v>
      </c>
      <c r="AH315" s="209"/>
      <c r="AI315" s="209"/>
      <c r="AJ315" s="209"/>
      <c r="AK315" s="209"/>
      <c r="AL315" s="209"/>
      <c r="AM315" s="209"/>
      <c r="AN315" s="209"/>
      <c r="AO315" s="209"/>
      <c r="AP315" s="209"/>
      <c r="AQ315" s="209"/>
      <c r="AR315" s="209"/>
      <c r="AS315" s="209"/>
      <c r="AT315" s="209"/>
      <c r="AU315" s="209"/>
      <c r="AV315" s="209"/>
      <c r="AW315" s="209"/>
      <c r="AX315" s="209"/>
      <c r="AY315" s="209"/>
      <c r="AZ315" s="209"/>
      <c r="BA315" s="209"/>
      <c r="BB315" s="209"/>
      <c r="BC315" s="209"/>
      <c r="BD315" s="209"/>
      <c r="BE315" s="209"/>
      <c r="BF315" s="209"/>
      <c r="BG315" s="209"/>
      <c r="BH315" s="209"/>
    </row>
    <row r="316" spans="1:60" outlineLevel="3" x14ac:dyDescent="0.25">
      <c r="A316" s="216"/>
      <c r="B316" s="217"/>
      <c r="C316" s="257" t="s">
        <v>623</v>
      </c>
      <c r="D316" s="253"/>
      <c r="E316" s="253"/>
      <c r="F316" s="253"/>
      <c r="G316" s="253"/>
      <c r="H316" s="220"/>
      <c r="I316" s="220"/>
      <c r="J316" s="220"/>
      <c r="K316" s="220"/>
      <c r="L316" s="220"/>
      <c r="M316" s="220"/>
      <c r="N316" s="219"/>
      <c r="O316" s="219"/>
      <c r="P316" s="219"/>
      <c r="Q316" s="219"/>
      <c r="R316" s="220"/>
      <c r="S316" s="220"/>
      <c r="T316" s="220"/>
      <c r="U316" s="220"/>
      <c r="V316" s="220"/>
      <c r="W316" s="220"/>
      <c r="X316" s="220"/>
      <c r="Y316" s="220"/>
      <c r="Z316" s="209"/>
      <c r="AA316" s="209"/>
      <c r="AB316" s="209"/>
      <c r="AC316" s="209"/>
      <c r="AD316" s="209"/>
      <c r="AE316" s="209"/>
      <c r="AF316" s="209"/>
      <c r="AG316" s="209" t="s">
        <v>190</v>
      </c>
      <c r="AH316" s="209"/>
      <c r="AI316" s="209"/>
      <c r="AJ316" s="209"/>
      <c r="AK316" s="209"/>
      <c r="AL316" s="209"/>
      <c r="AM316" s="209"/>
      <c r="AN316" s="209"/>
      <c r="AO316" s="209"/>
      <c r="AP316" s="209"/>
      <c r="AQ316" s="209"/>
      <c r="AR316" s="209"/>
      <c r="AS316" s="209"/>
      <c r="AT316" s="209"/>
      <c r="AU316" s="209"/>
      <c r="AV316" s="209"/>
      <c r="AW316" s="209"/>
      <c r="AX316" s="209"/>
      <c r="AY316" s="209"/>
      <c r="AZ316" s="209"/>
      <c r="BA316" s="209"/>
      <c r="BB316" s="209"/>
      <c r="BC316" s="209"/>
      <c r="BD316" s="209"/>
      <c r="BE316" s="209"/>
      <c r="BF316" s="209"/>
      <c r="BG316" s="209"/>
      <c r="BH316" s="209"/>
    </row>
    <row r="317" spans="1:60" outlineLevel="3" x14ac:dyDescent="0.25">
      <c r="A317" s="216"/>
      <c r="B317" s="217"/>
      <c r="C317" s="257" t="s">
        <v>624</v>
      </c>
      <c r="D317" s="253"/>
      <c r="E317" s="253"/>
      <c r="F317" s="253"/>
      <c r="G317" s="253"/>
      <c r="H317" s="220"/>
      <c r="I317" s="220"/>
      <c r="J317" s="220"/>
      <c r="K317" s="220"/>
      <c r="L317" s="220"/>
      <c r="M317" s="220"/>
      <c r="N317" s="219"/>
      <c r="O317" s="219"/>
      <c r="P317" s="219"/>
      <c r="Q317" s="219"/>
      <c r="R317" s="220"/>
      <c r="S317" s="220"/>
      <c r="T317" s="220"/>
      <c r="U317" s="220"/>
      <c r="V317" s="220"/>
      <c r="W317" s="220"/>
      <c r="X317" s="220"/>
      <c r="Y317" s="220"/>
      <c r="Z317" s="209"/>
      <c r="AA317" s="209"/>
      <c r="AB317" s="209"/>
      <c r="AC317" s="209"/>
      <c r="AD317" s="209"/>
      <c r="AE317" s="209"/>
      <c r="AF317" s="209"/>
      <c r="AG317" s="209" t="s">
        <v>190</v>
      </c>
      <c r="AH317" s="209"/>
      <c r="AI317" s="209"/>
      <c r="AJ317" s="209"/>
      <c r="AK317" s="209"/>
      <c r="AL317" s="209"/>
      <c r="AM317" s="209"/>
      <c r="AN317" s="209"/>
      <c r="AO317" s="209"/>
      <c r="AP317" s="209"/>
      <c r="AQ317" s="209"/>
      <c r="AR317" s="209"/>
      <c r="AS317" s="209"/>
      <c r="AT317" s="209"/>
      <c r="AU317" s="209"/>
      <c r="AV317" s="209"/>
      <c r="AW317" s="209"/>
      <c r="AX317" s="209"/>
      <c r="AY317" s="209"/>
      <c r="AZ317" s="209"/>
      <c r="BA317" s="209"/>
      <c r="BB317" s="209"/>
      <c r="BC317" s="209"/>
      <c r="BD317" s="209"/>
      <c r="BE317" s="209"/>
      <c r="BF317" s="209"/>
      <c r="BG317" s="209"/>
      <c r="BH317" s="209"/>
    </row>
    <row r="318" spans="1:60" outlineLevel="3" x14ac:dyDescent="0.25">
      <c r="A318" s="216"/>
      <c r="B318" s="217"/>
      <c r="C318" s="257" t="s">
        <v>625</v>
      </c>
      <c r="D318" s="253"/>
      <c r="E318" s="253"/>
      <c r="F318" s="253"/>
      <c r="G318" s="253"/>
      <c r="H318" s="220"/>
      <c r="I318" s="220"/>
      <c r="J318" s="220"/>
      <c r="K318" s="220"/>
      <c r="L318" s="220"/>
      <c r="M318" s="220"/>
      <c r="N318" s="219"/>
      <c r="O318" s="219"/>
      <c r="P318" s="219"/>
      <c r="Q318" s="219"/>
      <c r="R318" s="220"/>
      <c r="S318" s="220"/>
      <c r="T318" s="220"/>
      <c r="U318" s="220"/>
      <c r="V318" s="220"/>
      <c r="W318" s="220"/>
      <c r="X318" s="220"/>
      <c r="Y318" s="220"/>
      <c r="Z318" s="209"/>
      <c r="AA318" s="209"/>
      <c r="AB318" s="209"/>
      <c r="AC318" s="209"/>
      <c r="AD318" s="209"/>
      <c r="AE318" s="209"/>
      <c r="AF318" s="209"/>
      <c r="AG318" s="209" t="s">
        <v>190</v>
      </c>
      <c r="AH318" s="209"/>
      <c r="AI318" s="209"/>
      <c r="AJ318" s="209"/>
      <c r="AK318" s="209"/>
      <c r="AL318" s="209"/>
      <c r="AM318" s="209"/>
      <c r="AN318" s="209"/>
      <c r="AO318" s="209"/>
      <c r="AP318" s="209"/>
      <c r="AQ318" s="209"/>
      <c r="AR318" s="209"/>
      <c r="AS318" s="209"/>
      <c r="AT318" s="209"/>
      <c r="AU318" s="209"/>
      <c r="AV318" s="209"/>
      <c r="AW318" s="209"/>
      <c r="AX318" s="209"/>
      <c r="AY318" s="209"/>
      <c r="AZ318" s="209"/>
      <c r="BA318" s="209"/>
      <c r="BB318" s="209"/>
      <c r="BC318" s="209"/>
      <c r="BD318" s="209"/>
      <c r="BE318" s="209"/>
      <c r="BF318" s="209"/>
      <c r="BG318" s="209"/>
      <c r="BH318" s="209"/>
    </row>
    <row r="319" spans="1:60" outlineLevel="3" x14ac:dyDescent="0.25">
      <c r="A319" s="216"/>
      <c r="B319" s="217"/>
      <c r="C319" s="257" t="s">
        <v>626</v>
      </c>
      <c r="D319" s="253"/>
      <c r="E319" s="253"/>
      <c r="F319" s="253"/>
      <c r="G319" s="253"/>
      <c r="H319" s="220"/>
      <c r="I319" s="220"/>
      <c r="J319" s="220"/>
      <c r="K319" s="220"/>
      <c r="L319" s="220"/>
      <c r="M319" s="220"/>
      <c r="N319" s="219"/>
      <c r="O319" s="219"/>
      <c r="P319" s="219"/>
      <c r="Q319" s="219"/>
      <c r="R319" s="220"/>
      <c r="S319" s="220"/>
      <c r="T319" s="220"/>
      <c r="U319" s="220"/>
      <c r="V319" s="220"/>
      <c r="W319" s="220"/>
      <c r="X319" s="220"/>
      <c r="Y319" s="220"/>
      <c r="Z319" s="209"/>
      <c r="AA319" s="209"/>
      <c r="AB319" s="209"/>
      <c r="AC319" s="209"/>
      <c r="AD319" s="209"/>
      <c r="AE319" s="209"/>
      <c r="AF319" s="209"/>
      <c r="AG319" s="209" t="s">
        <v>190</v>
      </c>
      <c r="AH319" s="209"/>
      <c r="AI319" s="209"/>
      <c r="AJ319" s="209"/>
      <c r="AK319" s="209"/>
      <c r="AL319" s="209"/>
      <c r="AM319" s="209"/>
      <c r="AN319" s="209"/>
      <c r="AO319" s="209"/>
      <c r="AP319" s="209"/>
      <c r="AQ319" s="209"/>
      <c r="AR319" s="209"/>
      <c r="AS319" s="209"/>
      <c r="AT319" s="209"/>
      <c r="AU319" s="209"/>
      <c r="AV319" s="209"/>
      <c r="AW319" s="209"/>
      <c r="AX319" s="209"/>
      <c r="AY319" s="209"/>
      <c r="AZ319" s="209"/>
      <c r="BA319" s="209"/>
      <c r="BB319" s="209"/>
      <c r="BC319" s="209"/>
      <c r="BD319" s="209"/>
      <c r="BE319" s="209"/>
      <c r="BF319" s="209"/>
      <c r="BG319" s="209"/>
      <c r="BH319" s="209"/>
    </row>
    <row r="320" spans="1:60" ht="21" outlineLevel="3" x14ac:dyDescent="0.25">
      <c r="A320" s="216"/>
      <c r="B320" s="217"/>
      <c r="C320" s="257" t="s">
        <v>629</v>
      </c>
      <c r="D320" s="253"/>
      <c r="E320" s="253"/>
      <c r="F320" s="253"/>
      <c r="G320" s="253"/>
      <c r="H320" s="220"/>
      <c r="I320" s="220"/>
      <c r="J320" s="220"/>
      <c r="K320" s="220"/>
      <c r="L320" s="220"/>
      <c r="M320" s="220"/>
      <c r="N320" s="219"/>
      <c r="O320" s="219"/>
      <c r="P320" s="219"/>
      <c r="Q320" s="219"/>
      <c r="R320" s="220"/>
      <c r="S320" s="220"/>
      <c r="T320" s="220"/>
      <c r="U320" s="220"/>
      <c r="V320" s="220"/>
      <c r="W320" s="220"/>
      <c r="X320" s="220"/>
      <c r="Y320" s="220"/>
      <c r="Z320" s="209"/>
      <c r="AA320" s="209"/>
      <c r="AB320" s="209"/>
      <c r="AC320" s="209"/>
      <c r="AD320" s="209"/>
      <c r="AE320" s="209"/>
      <c r="AF320" s="209"/>
      <c r="AG320" s="209" t="s">
        <v>190</v>
      </c>
      <c r="AH320" s="209"/>
      <c r="AI320" s="209"/>
      <c r="AJ320" s="209"/>
      <c r="AK320" s="209"/>
      <c r="AL320" s="209"/>
      <c r="AM320" s="209"/>
      <c r="AN320" s="209"/>
      <c r="AO320" s="209"/>
      <c r="AP320" s="209"/>
      <c r="AQ320" s="209"/>
      <c r="AR320" s="209"/>
      <c r="AS320" s="209"/>
      <c r="AT320" s="209"/>
      <c r="AU320" s="209"/>
      <c r="AV320" s="209"/>
      <c r="AW320" s="209"/>
      <c r="AX320" s="209"/>
      <c r="AY320" s="209"/>
      <c r="AZ320" s="209"/>
      <c r="BA320" s="237" t="str">
        <f>C320</f>
        <v>Hmotnost 283 kg (minimální transportní 200 kg), pravé provedení, záruka  5 let Stacionární kondenzační kotel Logano plus KB372-300, pravé provedení, 7736602996</v>
      </c>
      <c r="BB320" s="209"/>
      <c r="BC320" s="209"/>
      <c r="BD320" s="209"/>
      <c r="BE320" s="209"/>
      <c r="BF320" s="209"/>
      <c r="BG320" s="209"/>
      <c r="BH320" s="209"/>
    </row>
    <row r="321" spans="1:60" outlineLevel="2" x14ac:dyDescent="0.25">
      <c r="A321" s="216"/>
      <c r="B321" s="217"/>
      <c r="C321" s="245"/>
      <c r="D321" s="240"/>
      <c r="E321" s="240"/>
      <c r="F321" s="240"/>
      <c r="G321" s="240"/>
      <c r="H321" s="220"/>
      <c r="I321" s="220"/>
      <c r="J321" s="220"/>
      <c r="K321" s="220"/>
      <c r="L321" s="220"/>
      <c r="M321" s="220"/>
      <c r="N321" s="219"/>
      <c r="O321" s="219"/>
      <c r="P321" s="219"/>
      <c r="Q321" s="219"/>
      <c r="R321" s="220"/>
      <c r="S321" s="220"/>
      <c r="T321" s="220"/>
      <c r="U321" s="220"/>
      <c r="V321" s="220"/>
      <c r="W321" s="220"/>
      <c r="X321" s="220"/>
      <c r="Y321" s="220"/>
      <c r="Z321" s="209"/>
      <c r="AA321" s="209"/>
      <c r="AB321" s="209"/>
      <c r="AC321" s="209"/>
      <c r="AD321" s="209"/>
      <c r="AE321" s="209"/>
      <c r="AF321" s="209"/>
      <c r="AG321" s="209" t="s">
        <v>191</v>
      </c>
      <c r="AH321" s="209"/>
      <c r="AI321" s="209"/>
      <c r="AJ321" s="209"/>
      <c r="AK321" s="209"/>
      <c r="AL321" s="209"/>
      <c r="AM321" s="209"/>
      <c r="AN321" s="209"/>
      <c r="AO321" s="209"/>
      <c r="AP321" s="209"/>
      <c r="AQ321" s="209"/>
      <c r="AR321" s="209"/>
      <c r="AS321" s="209"/>
      <c r="AT321" s="209"/>
      <c r="AU321" s="209"/>
      <c r="AV321" s="209"/>
      <c r="AW321" s="209"/>
      <c r="AX321" s="209"/>
      <c r="AY321" s="209"/>
      <c r="AZ321" s="209"/>
      <c r="BA321" s="209"/>
      <c r="BB321" s="209"/>
      <c r="BC321" s="209"/>
      <c r="BD321" s="209"/>
      <c r="BE321" s="209"/>
      <c r="BF321" s="209"/>
      <c r="BG321" s="209"/>
      <c r="BH321" s="209"/>
    </row>
    <row r="322" spans="1:60" outlineLevel="1" x14ac:dyDescent="0.25">
      <c r="A322" s="230">
        <v>117</v>
      </c>
      <c r="B322" s="231" t="s">
        <v>630</v>
      </c>
      <c r="C322" s="243" t="s">
        <v>631</v>
      </c>
      <c r="D322" s="232" t="s">
        <v>356</v>
      </c>
      <c r="E322" s="233">
        <v>2</v>
      </c>
      <c r="F322" s="234"/>
      <c r="G322" s="235">
        <f>ROUND(E322*F322,2)</f>
        <v>0</v>
      </c>
      <c r="H322" s="234"/>
      <c r="I322" s="235">
        <f>ROUND(E322*H322,2)</f>
        <v>0</v>
      </c>
      <c r="J322" s="234"/>
      <c r="K322" s="235">
        <f>ROUND(E322*J322,2)</f>
        <v>0</v>
      </c>
      <c r="L322" s="235">
        <v>21</v>
      </c>
      <c r="M322" s="235">
        <f>G322*(1+L322/100)</f>
        <v>0</v>
      </c>
      <c r="N322" s="233">
        <v>0</v>
      </c>
      <c r="O322" s="233">
        <f>ROUND(E322*N322,2)</f>
        <v>0</v>
      </c>
      <c r="P322" s="233">
        <v>0</v>
      </c>
      <c r="Q322" s="233">
        <f>ROUND(E322*P322,2)</f>
        <v>0</v>
      </c>
      <c r="R322" s="235"/>
      <c r="S322" s="235" t="s">
        <v>200</v>
      </c>
      <c r="T322" s="236" t="s">
        <v>185</v>
      </c>
      <c r="U322" s="220">
        <v>0</v>
      </c>
      <c r="V322" s="220">
        <f>ROUND(E322*U322,2)</f>
        <v>0</v>
      </c>
      <c r="W322" s="220"/>
      <c r="X322" s="220" t="s">
        <v>217</v>
      </c>
      <c r="Y322" s="220" t="s">
        <v>187</v>
      </c>
      <c r="Z322" s="209"/>
      <c r="AA322" s="209"/>
      <c r="AB322" s="209"/>
      <c r="AC322" s="209"/>
      <c r="AD322" s="209"/>
      <c r="AE322" s="209"/>
      <c r="AF322" s="209"/>
      <c r="AG322" s="209" t="s">
        <v>357</v>
      </c>
      <c r="AH322" s="209"/>
      <c r="AI322" s="209"/>
      <c r="AJ322" s="209"/>
      <c r="AK322" s="209"/>
      <c r="AL322" s="209"/>
      <c r="AM322" s="209"/>
      <c r="AN322" s="209"/>
      <c r="AO322" s="209"/>
      <c r="AP322" s="209"/>
      <c r="AQ322" s="209"/>
      <c r="AR322" s="209"/>
      <c r="AS322" s="209"/>
      <c r="AT322" s="209"/>
      <c r="AU322" s="209"/>
      <c r="AV322" s="209"/>
      <c r="AW322" s="209"/>
      <c r="AX322" s="209"/>
      <c r="AY322" s="209"/>
      <c r="AZ322" s="209"/>
      <c r="BA322" s="209"/>
      <c r="BB322" s="209"/>
      <c r="BC322" s="209"/>
      <c r="BD322" s="209"/>
      <c r="BE322" s="209"/>
      <c r="BF322" s="209"/>
      <c r="BG322" s="209"/>
      <c r="BH322" s="209"/>
    </row>
    <row r="323" spans="1:60" outlineLevel="2" x14ac:dyDescent="0.25">
      <c r="A323" s="216"/>
      <c r="B323" s="217"/>
      <c r="C323" s="244" t="s">
        <v>632</v>
      </c>
      <c r="D323" s="238"/>
      <c r="E323" s="238"/>
      <c r="F323" s="238"/>
      <c r="G323" s="238"/>
      <c r="H323" s="220"/>
      <c r="I323" s="220"/>
      <c r="J323" s="220"/>
      <c r="K323" s="220"/>
      <c r="L323" s="220"/>
      <c r="M323" s="220"/>
      <c r="N323" s="219"/>
      <c r="O323" s="219"/>
      <c r="P323" s="219"/>
      <c r="Q323" s="219"/>
      <c r="R323" s="220"/>
      <c r="S323" s="220"/>
      <c r="T323" s="220"/>
      <c r="U323" s="220"/>
      <c r="V323" s="220"/>
      <c r="W323" s="220"/>
      <c r="X323" s="220"/>
      <c r="Y323" s="220"/>
      <c r="Z323" s="209"/>
      <c r="AA323" s="209"/>
      <c r="AB323" s="209"/>
      <c r="AC323" s="209"/>
      <c r="AD323" s="209"/>
      <c r="AE323" s="209"/>
      <c r="AF323" s="209"/>
      <c r="AG323" s="209" t="s">
        <v>190</v>
      </c>
      <c r="AH323" s="209"/>
      <c r="AI323" s="209"/>
      <c r="AJ323" s="209"/>
      <c r="AK323" s="209"/>
      <c r="AL323" s="209"/>
      <c r="AM323" s="209"/>
      <c r="AN323" s="209"/>
      <c r="AO323" s="209"/>
      <c r="AP323" s="209"/>
      <c r="AQ323" s="209"/>
      <c r="AR323" s="209"/>
      <c r="AS323" s="209"/>
      <c r="AT323" s="209"/>
      <c r="AU323" s="209"/>
      <c r="AV323" s="209"/>
      <c r="AW323" s="209"/>
      <c r="AX323" s="209"/>
      <c r="AY323" s="209"/>
      <c r="AZ323" s="209"/>
      <c r="BA323" s="209"/>
      <c r="BB323" s="209"/>
      <c r="BC323" s="209"/>
      <c r="BD323" s="209"/>
      <c r="BE323" s="209"/>
      <c r="BF323" s="209"/>
      <c r="BG323" s="209"/>
      <c r="BH323" s="209"/>
    </row>
    <row r="324" spans="1:60" outlineLevel="2" x14ac:dyDescent="0.25">
      <c r="A324" s="216"/>
      <c r="B324" s="217"/>
      <c r="C324" s="245"/>
      <c r="D324" s="240"/>
      <c r="E324" s="240"/>
      <c r="F324" s="240"/>
      <c r="G324" s="240"/>
      <c r="H324" s="220"/>
      <c r="I324" s="220"/>
      <c r="J324" s="220"/>
      <c r="K324" s="220"/>
      <c r="L324" s="220"/>
      <c r="M324" s="220"/>
      <c r="N324" s="219"/>
      <c r="O324" s="219"/>
      <c r="P324" s="219"/>
      <c r="Q324" s="219"/>
      <c r="R324" s="220"/>
      <c r="S324" s="220"/>
      <c r="T324" s="220"/>
      <c r="U324" s="220"/>
      <c r="V324" s="220"/>
      <c r="W324" s="220"/>
      <c r="X324" s="220"/>
      <c r="Y324" s="220"/>
      <c r="Z324" s="209"/>
      <c r="AA324" s="209"/>
      <c r="AB324" s="209"/>
      <c r="AC324" s="209"/>
      <c r="AD324" s="209"/>
      <c r="AE324" s="209"/>
      <c r="AF324" s="209"/>
      <c r="AG324" s="209" t="s">
        <v>191</v>
      </c>
      <c r="AH324" s="209"/>
      <c r="AI324" s="209"/>
      <c r="AJ324" s="209"/>
      <c r="AK324" s="209"/>
      <c r="AL324" s="209"/>
      <c r="AM324" s="209"/>
      <c r="AN324" s="209"/>
      <c r="AO324" s="209"/>
      <c r="AP324" s="209"/>
      <c r="AQ324" s="209"/>
      <c r="AR324" s="209"/>
      <c r="AS324" s="209"/>
      <c r="AT324" s="209"/>
      <c r="AU324" s="209"/>
      <c r="AV324" s="209"/>
      <c r="AW324" s="209"/>
      <c r="AX324" s="209"/>
      <c r="AY324" s="209"/>
      <c r="AZ324" s="209"/>
      <c r="BA324" s="209"/>
      <c r="BB324" s="209"/>
      <c r="BC324" s="209"/>
      <c r="BD324" s="209"/>
      <c r="BE324" s="209"/>
      <c r="BF324" s="209"/>
      <c r="BG324" s="209"/>
      <c r="BH324" s="209"/>
    </row>
    <row r="325" spans="1:60" outlineLevel="1" x14ac:dyDescent="0.25">
      <c r="A325" s="230">
        <v>118</v>
      </c>
      <c r="B325" s="231" t="s">
        <v>633</v>
      </c>
      <c r="C325" s="243" t="s">
        <v>634</v>
      </c>
      <c r="D325" s="232" t="s">
        <v>356</v>
      </c>
      <c r="E325" s="233">
        <v>2</v>
      </c>
      <c r="F325" s="234"/>
      <c r="G325" s="235">
        <f>ROUND(E325*F325,2)</f>
        <v>0</v>
      </c>
      <c r="H325" s="234"/>
      <c r="I325" s="235">
        <f>ROUND(E325*H325,2)</f>
        <v>0</v>
      </c>
      <c r="J325" s="234"/>
      <c r="K325" s="235">
        <f>ROUND(E325*J325,2)</f>
        <v>0</v>
      </c>
      <c r="L325" s="235">
        <v>21</v>
      </c>
      <c r="M325" s="235">
        <f>G325*(1+L325/100)</f>
        <v>0</v>
      </c>
      <c r="N325" s="233">
        <v>0</v>
      </c>
      <c r="O325" s="233">
        <f>ROUND(E325*N325,2)</f>
        <v>0</v>
      </c>
      <c r="P325" s="233">
        <v>0</v>
      </c>
      <c r="Q325" s="233">
        <f>ROUND(E325*P325,2)</f>
        <v>0</v>
      </c>
      <c r="R325" s="235"/>
      <c r="S325" s="235" t="s">
        <v>200</v>
      </c>
      <c r="T325" s="236" t="s">
        <v>185</v>
      </c>
      <c r="U325" s="220">
        <v>0</v>
      </c>
      <c r="V325" s="220">
        <f>ROUND(E325*U325,2)</f>
        <v>0</v>
      </c>
      <c r="W325" s="220"/>
      <c r="X325" s="220" t="s">
        <v>217</v>
      </c>
      <c r="Y325" s="220" t="s">
        <v>187</v>
      </c>
      <c r="Z325" s="209"/>
      <c r="AA325" s="209"/>
      <c r="AB325" s="209"/>
      <c r="AC325" s="209"/>
      <c r="AD325" s="209"/>
      <c r="AE325" s="209"/>
      <c r="AF325" s="209"/>
      <c r="AG325" s="209" t="s">
        <v>357</v>
      </c>
      <c r="AH325" s="209"/>
      <c r="AI325" s="209"/>
      <c r="AJ325" s="209"/>
      <c r="AK325" s="209"/>
      <c r="AL325" s="209"/>
      <c r="AM325" s="209"/>
      <c r="AN325" s="209"/>
      <c r="AO325" s="209"/>
      <c r="AP325" s="209"/>
      <c r="AQ325" s="209"/>
      <c r="AR325" s="209"/>
      <c r="AS325" s="209"/>
      <c r="AT325" s="209"/>
      <c r="AU325" s="209"/>
      <c r="AV325" s="209"/>
      <c r="AW325" s="209"/>
      <c r="AX325" s="209"/>
      <c r="AY325" s="209"/>
      <c r="AZ325" s="209"/>
      <c r="BA325" s="209"/>
      <c r="BB325" s="209"/>
      <c r="BC325" s="209"/>
      <c r="BD325" s="209"/>
      <c r="BE325" s="209"/>
      <c r="BF325" s="209"/>
      <c r="BG325" s="209"/>
      <c r="BH325" s="209"/>
    </row>
    <row r="326" spans="1:60" outlineLevel="2" x14ac:dyDescent="0.25">
      <c r="A326" s="216"/>
      <c r="B326" s="217"/>
      <c r="C326" s="244" t="s">
        <v>635</v>
      </c>
      <c r="D326" s="238"/>
      <c r="E326" s="238"/>
      <c r="F326" s="238"/>
      <c r="G326" s="238"/>
      <c r="H326" s="220"/>
      <c r="I326" s="220"/>
      <c r="J326" s="220"/>
      <c r="K326" s="220"/>
      <c r="L326" s="220"/>
      <c r="M326" s="220"/>
      <c r="N326" s="219"/>
      <c r="O326" s="219"/>
      <c r="P326" s="219"/>
      <c r="Q326" s="219"/>
      <c r="R326" s="220"/>
      <c r="S326" s="220"/>
      <c r="T326" s="220"/>
      <c r="U326" s="220"/>
      <c r="V326" s="220"/>
      <c r="W326" s="220"/>
      <c r="X326" s="220"/>
      <c r="Y326" s="220"/>
      <c r="Z326" s="209"/>
      <c r="AA326" s="209"/>
      <c r="AB326" s="209"/>
      <c r="AC326" s="209"/>
      <c r="AD326" s="209"/>
      <c r="AE326" s="209"/>
      <c r="AF326" s="209"/>
      <c r="AG326" s="209" t="s">
        <v>190</v>
      </c>
      <c r="AH326" s="209"/>
      <c r="AI326" s="209"/>
      <c r="AJ326" s="209"/>
      <c r="AK326" s="209"/>
      <c r="AL326" s="209"/>
      <c r="AM326" s="209"/>
      <c r="AN326" s="209"/>
      <c r="AO326" s="209"/>
      <c r="AP326" s="209"/>
      <c r="AQ326" s="209"/>
      <c r="AR326" s="209"/>
      <c r="AS326" s="209"/>
      <c r="AT326" s="209"/>
      <c r="AU326" s="209"/>
      <c r="AV326" s="209"/>
      <c r="AW326" s="209"/>
      <c r="AX326" s="209"/>
      <c r="AY326" s="209"/>
      <c r="AZ326" s="209"/>
      <c r="BA326" s="209"/>
      <c r="BB326" s="209"/>
      <c r="BC326" s="209"/>
      <c r="BD326" s="209"/>
      <c r="BE326" s="209"/>
      <c r="BF326" s="209"/>
      <c r="BG326" s="209"/>
      <c r="BH326" s="209"/>
    </row>
    <row r="327" spans="1:60" outlineLevel="2" x14ac:dyDescent="0.25">
      <c r="A327" s="216"/>
      <c r="B327" s="217"/>
      <c r="C327" s="245"/>
      <c r="D327" s="240"/>
      <c r="E327" s="240"/>
      <c r="F327" s="240"/>
      <c r="G327" s="240"/>
      <c r="H327" s="220"/>
      <c r="I327" s="220"/>
      <c r="J327" s="220"/>
      <c r="K327" s="220"/>
      <c r="L327" s="220"/>
      <c r="M327" s="220"/>
      <c r="N327" s="219"/>
      <c r="O327" s="219"/>
      <c r="P327" s="219"/>
      <c r="Q327" s="219"/>
      <c r="R327" s="220"/>
      <c r="S327" s="220"/>
      <c r="T327" s="220"/>
      <c r="U327" s="220"/>
      <c r="V327" s="220"/>
      <c r="W327" s="220"/>
      <c r="X327" s="220"/>
      <c r="Y327" s="220"/>
      <c r="Z327" s="209"/>
      <c r="AA327" s="209"/>
      <c r="AB327" s="209"/>
      <c r="AC327" s="209"/>
      <c r="AD327" s="209"/>
      <c r="AE327" s="209"/>
      <c r="AF327" s="209"/>
      <c r="AG327" s="209" t="s">
        <v>191</v>
      </c>
      <c r="AH327" s="209"/>
      <c r="AI327" s="209"/>
      <c r="AJ327" s="209"/>
      <c r="AK327" s="209"/>
      <c r="AL327" s="209"/>
      <c r="AM327" s="209"/>
      <c r="AN327" s="209"/>
      <c r="AO327" s="209"/>
      <c r="AP327" s="209"/>
      <c r="AQ327" s="209"/>
      <c r="AR327" s="209"/>
      <c r="AS327" s="209"/>
      <c r="AT327" s="209"/>
      <c r="AU327" s="209"/>
      <c r="AV327" s="209"/>
      <c r="AW327" s="209"/>
      <c r="AX327" s="209"/>
      <c r="AY327" s="209"/>
      <c r="AZ327" s="209"/>
      <c r="BA327" s="209"/>
      <c r="BB327" s="209"/>
      <c r="BC327" s="209"/>
      <c r="BD327" s="209"/>
      <c r="BE327" s="209"/>
      <c r="BF327" s="209"/>
      <c r="BG327" s="209"/>
      <c r="BH327" s="209"/>
    </row>
    <row r="328" spans="1:60" outlineLevel="1" x14ac:dyDescent="0.25">
      <c r="A328" s="230">
        <v>119</v>
      </c>
      <c r="B328" s="231" t="s">
        <v>636</v>
      </c>
      <c r="C328" s="243" t="s">
        <v>637</v>
      </c>
      <c r="D328" s="232" t="s">
        <v>356</v>
      </c>
      <c r="E328" s="233">
        <v>2</v>
      </c>
      <c r="F328" s="234"/>
      <c r="G328" s="235">
        <f>ROUND(E328*F328,2)</f>
        <v>0</v>
      </c>
      <c r="H328" s="234"/>
      <c r="I328" s="235">
        <f>ROUND(E328*H328,2)</f>
        <v>0</v>
      </c>
      <c r="J328" s="234"/>
      <c r="K328" s="235">
        <f>ROUND(E328*J328,2)</f>
        <v>0</v>
      </c>
      <c r="L328" s="235">
        <v>21</v>
      </c>
      <c r="M328" s="235">
        <f>G328*(1+L328/100)</f>
        <v>0</v>
      </c>
      <c r="N328" s="233">
        <v>0</v>
      </c>
      <c r="O328" s="233">
        <f>ROUND(E328*N328,2)</f>
        <v>0</v>
      </c>
      <c r="P328" s="233">
        <v>0</v>
      </c>
      <c r="Q328" s="233">
        <f>ROUND(E328*P328,2)</f>
        <v>0</v>
      </c>
      <c r="R328" s="235"/>
      <c r="S328" s="235" t="s">
        <v>200</v>
      </c>
      <c r="T328" s="236" t="s">
        <v>185</v>
      </c>
      <c r="U328" s="220">
        <v>0</v>
      </c>
      <c r="V328" s="220">
        <f>ROUND(E328*U328,2)</f>
        <v>0</v>
      </c>
      <c r="W328" s="220"/>
      <c r="X328" s="220" t="s">
        <v>217</v>
      </c>
      <c r="Y328" s="220" t="s">
        <v>187</v>
      </c>
      <c r="Z328" s="209"/>
      <c r="AA328" s="209"/>
      <c r="AB328" s="209"/>
      <c r="AC328" s="209"/>
      <c r="AD328" s="209"/>
      <c r="AE328" s="209"/>
      <c r="AF328" s="209"/>
      <c r="AG328" s="209" t="s">
        <v>357</v>
      </c>
      <c r="AH328" s="209"/>
      <c r="AI328" s="209"/>
      <c r="AJ328" s="209"/>
      <c r="AK328" s="209"/>
      <c r="AL328" s="209"/>
      <c r="AM328" s="209"/>
      <c r="AN328" s="209"/>
      <c r="AO328" s="209"/>
      <c r="AP328" s="209"/>
      <c r="AQ328" s="209"/>
      <c r="AR328" s="209"/>
      <c r="AS328" s="209"/>
      <c r="AT328" s="209"/>
      <c r="AU328" s="209"/>
      <c r="AV328" s="209"/>
      <c r="AW328" s="209"/>
      <c r="AX328" s="209"/>
      <c r="AY328" s="209"/>
      <c r="AZ328" s="209"/>
      <c r="BA328" s="209"/>
      <c r="BB328" s="209"/>
      <c r="BC328" s="209"/>
      <c r="BD328" s="209"/>
      <c r="BE328" s="209"/>
      <c r="BF328" s="209"/>
      <c r="BG328" s="209"/>
      <c r="BH328" s="209"/>
    </row>
    <row r="329" spans="1:60" outlineLevel="2" x14ac:dyDescent="0.25">
      <c r="A329" s="216"/>
      <c r="B329" s="217"/>
      <c r="C329" s="244" t="s">
        <v>638</v>
      </c>
      <c r="D329" s="238"/>
      <c r="E329" s="238"/>
      <c r="F329" s="238"/>
      <c r="G329" s="238"/>
      <c r="H329" s="220"/>
      <c r="I329" s="220"/>
      <c r="J329" s="220"/>
      <c r="K329" s="220"/>
      <c r="L329" s="220"/>
      <c r="M329" s="220"/>
      <c r="N329" s="219"/>
      <c r="O329" s="219"/>
      <c r="P329" s="219"/>
      <c r="Q329" s="219"/>
      <c r="R329" s="220"/>
      <c r="S329" s="220"/>
      <c r="T329" s="220"/>
      <c r="U329" s="220"/>
      <c r="V329" s="220"/>
      <c r="W329" s="220"/>
      <c r="X329" s="220"/>
      <c r="Y329" s="220"/>
      <c r="Z329" s="209"/>
      <c r="AA329" s="209"/>
      <c r="AB329" s="209"/>
      <c r="AC329" s="209"/>
      <c r="AD329" s="209"/>
      <c r="AE329" s="209"/>
      <c r="AF329" s="209"/>
      <c r="AG329" s="209" t="s">
        <v>190</v>
      </c>
      <c r="AH329" s="209"/>
      <c r="AI329" s="209"/>
      <c r="AJ329" s="209"/>
      <c r="AK329" s="209"/>
      <c r="AL329" s="209"/>
      <c r="AM329" s="209"/>
      <c r="AN329" s="209"/>
      <c r="AO329" s="209"/>
      <c r="AP329" s="209"/>
      <c r="AQ329" s="209"/>
      <c r="AR329" s="209"/>
      <c r="AS329" s="209"/>
      <c r="AT329" s="209"/>
      <c r="AU329" s="209"/>
      <c r="AV329" s="209"/>
      <c r="AW329" s="209"/>
      <c r="AX329" s="209"/>
      <c r="AY329" s="209"/>
      <c r="AZ329" s="209"/>
      <c r="BA329" s="209"/>
      <c r="BB329" s="209"/>
      <c r="BC329" s="209"/>
      <c r="BD329" s="209"/>
      <c r="BE329" s="209"/>
      <c r="BF329" s="209"/>
      <c r="BG329" s="209"/>
      <c r="BH329" s="209"/>
    </row>
    <row r="330" spans="1:60" outlineLevel="2" x14ac:dyDescent="0.25">
      <c r="A330" s="216"/>
      <c r="B330" s="217"/>
      <c r="C330" s="245"/>
      <c r="D330" s="240"/>
      <c r="E330" s="240"/>
      <c r="F330" s="240"/>
      <c r="G330" s="240"/>
      <c r="H330" s="220"/>
      <c r="I330" s="220"/>
      <c r="J330" s="220"/>
      <c r="K330" s="220"/>
      <c r="L330" s="220"/>
      <c r="M330" s="220"/>
      <c r="N330" s="219"/>
      <c r="O330" s="219"/>
      <c r="P330" s="219"/>
      <c r="Q330" s="219"/>
      <c r="R330" s="220"/>
      <c r="S330" s="220"/>
      <c r="T330" s="220"/>
      <c r="U330" s="220"/>
      <c r="V330" s="220"/>
      <c r="W330" s="220"/>
      <c r="X330" s="220"/>
      <c r="Y330" s="220"/>
      <c r="Z330" s="209"/>
      <c r="AA330" s="209"/>
      <c r="AB330" s="209"/>
      <c r="AC330" s="209"/>
      <c r="AD330" s="209"/>
      <c r="AE330" s="209"/>
      <c r="AF330" s="209"/>
      <c r="AG330" s="209" t="s">
        <v>191</v>
      </c>
      <c r="AH330" s="209"/>
      <c r="AI330" s="209"/>
      <c r="AJ330" s="209"/>
      <c r="AK330" s="209"/>
      <c r="AL330" s="209"/>
      <c r="AM330" s="209"/>
      <c r="AN330" s="209"/>
      <c r="AO330" s="209"/>
      <c r="AP330" s="209"/>
      <c r="AQ330" s="209"/>
      <c r="AR330" s="209"/>
      <c r="AS330" s="209"/>
      <c r="AT330" s="209"/>
      <c r="AU330" s="209"/>
      <c r="AV330" s="209"/>
      <c r="AW330" s="209"/>
      <c r="AX330" s="209"/>
      <c r="AY330" s="209"/>
      <c r="AZ330" s="209"/>
      <c r="BA330" s="209"/>
      <c r="BB330" s="209"/>
      <c r="BC330" s="209"/>
      <c r="BD330" s="209"/>
      <c r="BE330" s="209"/>
      <c r="BF330" s="209"/>
      <c r="BG330" s="209"/>
      <c r="BH330" s="209"/>
    </row>
    <row r="331" spans="1:60" outlineLevel="1" x14ac:dyDescent="0.25">
      <c r="A331" s="230">
        <v>120</v>
      </c>
      <c r="B331" s="231" t="s">
        <v>639</v>
      </c>
      <c r="C331" s="243" t="s">
        <v>640</v>
      </c>
      <c r="D331" s="232" t="s">
        <v>356</v>
      </c>
      <c r="E331" s="233">
        <v>2</v>
      </c>
      <c r="F331" s="234"/>
      <c r="G331" s="235">
        <f>ROUND(E331*F331,2)</f>
        <v>0</v>
      </c>
      <c r="H331" s="234"/>
      <c r="I331" s="235">
        <f>ROUND(E331*H331,2)</f>
        <v>0</v>
      </c>
      <c r="J331" s="234"/>
      <c r="K331" s="235">
        <f>ROUND(E331*J331,2)</f>
        <v>0</v>
      </c>
      <c r="L331" s="235">
        <v>21</v>
      </c>
      <c r="M331" s="235">
        <f>G331*(1+L331/100)</f>
        <v>0</v>
      </c>
      <c r="N331" s="233">
        <v>0</v>
      </c>
      <c r="O331" s="233">
        <f>ROUND(E331*N331,2)</f>
        <v>0</v>
      </c>
      <c r="P331" s="233">
        <v>0</v>
      </c>
      <c r="Q331" s="233">
        <f>ROUND(E331*P331,2)</f>
        <v>0</v>
      </c>
      <c r="R331" s="235"/>
      <c r="S331" s="235" t="s">
        <v>200</v>
      </c>
      <c r="T331" s="236" t="s">
        <v>185</v>
      </c>
      <c r="U331" s="220">
        <v>0</v>
      </c>
      <c r="V331" s="220">
        <f>ROUND(E331*U331,2)</f>
        <v>0</v>
      </c>
      <c r="W331" s="220"/>
      <c r="X331" s="220" t="s">
        <v>217</v>
      </c>
      <c r="Y331" s="220" t="s">
        <v>187</v>
      </c>
      <c r="Z331" s="209"/>
      <c r="AA331" s="209"/>
      <c r="AB331" s="209"/>
      <c r="AC331" s="209"/>
      <c r="AD331" s="209"/>
      <c r="AE331" s="209"/>
      <c r="AF331" s="209"/>
      <c r="AG331" s="209" t="s">
        <v>357</v>
      </c>
      <c r="AH331" s="209"/>
      <c r="AI331" s="209"/>
      <c r="AJ331" s="209"/>
      <c r="AK331" s="209"/>
      <c r="AL331" s="209"/>
      <c r="AM331" s="209"/>
      <c r="AN331" s="209"/>
      <c r="AO331" s="209"/>
      <c r="AP331" s="209"/>
      <c r="AQ331" s="209"/>
      <c r="AR331" s="209"/>
      <c r="AS331" s="209"/>
      <c r="AT331" s="209"/>
      <c r="AU331" s="209"/>
      <c r="AV331" s="209"/>
      <c r="AW331" s="209"/>
      <c r="AX331" s="209"/>
      <c r="AY331" s="209"/>
      <c r="AZ331" s="209"/>
      <c r="BA331" s="209"/>
      <c r="BB331" s="209"/>
      <c r="BC331" s="209"/>
      <c r="BD331" s="209"/>
      <c r="BE331" s="209"/>
      <c r="BF331" s="209"/>
      <c r="BG331" s="209"/>
      <c r="BH331" s="209"/>
    </row>
    <row r="332" spans="1:60" outlineLevel="2" x14ac:dyDescent="0.25">
      <c r="A332" s="216"/>
      <c r="B332" s="217"/>
      <c r="C332" s="244" t="s">
        <v>641</v>
      </c>
      <c r="D332" s="238"/>
      <c r="E332" s="238"/>
      <c r="F332" s="238"/>
      <c r="G332" s="238"/>
      <c r="H332" s="220"/>
      <c r="I332" s="220"/>
      <c r="J332" s="220"/>
      <c r="K332" s="220"/>
      <c r="L332" s="220"/>
      <c r="M332" s="220"/>
      <c r="N332" s="219"/>
      <c r="O332" s="219"/>
      <c r="P332" s="219"/>
      <c r="Q332" s="219"/>
      <c r="R332" s="220"/>
      <c r="S332" s="220"/>
      <c r="T332" s="220"/>
      <c r="U332" s="220"/>
      <c r="V332" s="220"/>
      <c r="W332" s="220"/>
      <c r="X332" s="220"/>
      <c r="Y332" s="220"/>
      <c r="Z332" s="209"/>
      <c r="AA332" s="209"/>
      <c r="AB332" s="209"/>
      <c r="AC332" s="209"/>
      <c r="AD332" s="209"/>
      <c r="AE332" s="209"/>
      <c r="AF332" s="209"/>
      <c r="AG332" s="209" t="s">
        <v>190</v>
      </c>
      <c r="AH332" s="209"/>
      <c r="AI332" s="209"/>
      <c r="AJ332" s="209"/>
      <c r="AK332" s="209"/>
      <c r="AL332" s="209"/>
      <c r="AM332" s="209"/>
      <c r="AN332" s="209"/>
      <c r="AO332" s="209"/>
      <c r="AP332" s="209"/>
      <c r="AQ332" s="209"/>
      <c r="AR332" s="209"/>
      <c r="AS332" s="209"/>
      <c r="AT332" s="209"/>
      <c r="AU332" s="209"/>
      <c r="AV332" s="209"/>
      <c r="AW332" s="209"/>
      <c r="AX332" s="209"/>
      <c r="AY332" s="209"/>
      <c r="AZ332" s="209"/>
      <c r="BA332" s="209"/>
      <c r="BB332" s="209"/>
      <c r="BC332" s="209"/>
      <c r="BD332" s="209"/>
      <c r="BE332" s="209"/>
      <c r="BF332" s="209"/>
      <c r="BG332" s="209"/>
      <c r="BH332" s="209"/>
    </row>
    <row r="333" spans="1:60" outlineLevel="2" x14ac:dyDescent="0.25">
      <c r="A333" s="216"/>
      <c r="B333" s="217"/>
      <c r="C333" s="245"/>
      <c r="D333" s="240"/>
      <c r="E333" s="240"/>
      <c r="F333" s="240"/>
      <c r="G333" s="240"/>
      <c r="H333" s="220"/>
      <c r="I333" s="220"/>
      <c r="J333" s="220"/>
      <c r="K333" s="220"/>
      <c r="L333" s="220"/>
      <c r="M333" s="220"/>
      <c r="N333" s="219"/>
      <c r="O333" s="219"/>
      <c r="P333" s="219"/>
      <c r="Q333" s="219"/>
      <c r="R333" s="220"/>
      <c r="S333" s="220"/>
      <c r="T333" s="220"/>
      <c r="U333" s="220"/>
      <c r="V333" s="220"/>
      <c r="W333" s="220"/>
      <c r="X333" s="220"/>
      <c r="Y333" s="220"/>
      <c r="Z333" s="209"/>
      <c r="AA333" s="209"/>
      <c r="AB333" s="209"/>
      <c r="AC333" s="209"/>
      <c r="AD333" s="209"/>
      <c r="AE333" s="209"/>
      <c r="AF333" s="209"/>
      <c r="AG333" s="209" t="s">
        <v>191</v>
      </c>
      <c r="AH333" s="209"/>
      <c r="AI333" s="209"/>
      <c r="AJ333" s="209"/>
      <c r="AK333" s="209"/>
      <c r="AL333" s="209"/>
      <c r="AM333" s="209"/>
      <c r="AN333" s="209"/>
      <c r="AO333" s="209"/>
      <c r="AP333" s="209"/>
      <c r="AQ333" s="209"/>
      <c r="AR333" s="209"/>
      <c r="AS333" s="209"/>
      <c r="AT333" s="209"/>
      <c r="AU333" s="209"/>
      <c r="AV333" s="209"/>
      <c r="AW333" s="209"/>
      <c r="AX333" s="209"/>
      <c r="AY333" s="209"/>
      <c r="AZ333" s="209"/>
      <c r="BA333" s="209"/>
      <c r="BB333" s="209"/>
      <c r="BC333" s="209"/>
      <c r="BD333" s="209"/>
      <c r="BE333" s="209"/>
      <c r="BF333" s="209"/>
      <c r="BG333" s="209"/>
      <c r="BH333" s="209"/>
    </row>
    <row r="334" spans="1:60" outlineLevel="1" x14ac:dyDescent="0.25">
      <c r="A334" s="230">
        <v>121</v>
      </c>
      <c r="B334" s="231" t="s">
        <v>642</v>
      </c>
      <c r="C334" s="243" t="s">
        <v>643</v>
      </c>
      <c r="D334" s="232" t="s">
        <v>356</v>
      </c>
      <c r="E334" s="233">
        <v>2</v>
      </c>
      <c r="F334" s="234"/>
      <c r="G334" s="235">
        <f>ROUND(E334*F334,2)</f>
        <v>0</v>
      </c>
      <c r="H334" s="234"/>
      <c r="I334" s="235">
        <f>ROUND(E334*H334,2)</f>
        <v>0</v>
      </c>
      <c r="J334" s="234"/>
      <c r="K334" s="235">
        <f>ROUND(E334*J334,2)</f>
        <v>0</v>
      </c>
      <c r="L334" s="235">
        <v>21</v>
      </c>
      <c r="M334" s="235">
        <f>G334*(1+L334/100)</f>
        <v>0</v>
      </c>
      <c r="N334" s="233">
        <v>0</v>
      </c>
      <c r="O334" s="233">
        <f>ROUND(E334*N334,2)</f>
        <v>0</v>
      </c>
      <c r="P334" s="233">
        <v>0</v>
      </c>
      <c r="Q334" s="233">
        <f>ROUND(E334*P334,2)</f>
        <v>0</v>
      </c>
      <c r="R334" s="235"/>
      <c r="S334" s="235" t="s">
        <v>200</v>
      </c>
      <c r="T334" s="236" t="s">
        <v>185</v>
      </c>
      <c r="U334" s="220">
        <v>0</v>
      </c>
      <c r="V334" s="220">
        <f>ROUND(E334*U334,2)</f>
        <v>0</v>
      </c>
      <c r="W334" s="220"/>
      <c r="X334" s="220" t="s">
        <v>217</v>
      </c>
      <c r="Y334" s="220" t="s">
        <v>187</v>
      </c>
      <c r="Z334" s="209"/>
      <c r="AA334" s="209"/>
      <c r="AB334" s="209"/>
      <c r="AC334" s="209"/>
      <c r="AD334" s="209"/>
      <c r="AE334" s="209"/>
      <c r="AF334" s="209"/>
      <c r="AG334" s="209" t="s">
        <v>357</v>
      </c>
      <c r="AH334" s="209"/>
      <c r="AI334" s="209"/>
      <c r="AJ334" s="209"/>
      <c r="AK334" s="209"/>
      <c r="AL334" s="209"/>
      <c r="AM334" s="209"/>
      <c r="AN334" s="209"/>
      <c r="AO334" s="209"/>
      <c r="AP334" s="209"/>
      <c r="AQ334" s="209"/>
      <c r="AR334" s="209"/>
      <c r="AS334" s="209"/>
      <c r="AT334" s="209"/>
      <c r="AU334" s="209"/>
      <c r="AV334" s="209"/>
      <c r="AW334" s="209"/>
      <c r="AX334" s="209"/>
      <c r="AY334" s="209"/>
      <c r="AZ334" s="209"/>
      <c r="BA334" s="209"/>
      <c r="BB334" s="209"/>
      <c r="BC334" s="209"/>
      <c r="BD334" s="209"/>
      <c r="BE334" s="209"/>
      <c r="BF334" s="209"/>
      <c r="BG334" s="209"/>
      <c r="BH334" s="209"/>
    </row>
    <row r="335" spans="1:60" outlineLevel="2" x14ac:dyDescent="0.25">
      <c r="A335" s="216"/>
      <c r="B335" s="217"/>
      <c r="C335" s="244" t="s">
        <v>644</v>
      </c>
      <c r="D335" s="238"/>
      <c r="E335" s="238"/>
      <c r="F335" s="238"/>
      <c r="G335" s="238"/>
      <c r="H335" s="220"/>
      <c r="I335" s="220"/>
      <c r="J335" s="220"/>
      <c r="K335" s="220"/>
      <c r="L335" s="220"/>
      <c r="M335" s="220"/>
      <c r="N335" s="219"/>
      <c r="O335" s="219"/>
      <c r="P335" s="219"/>
      <c r="Q335" s="219"/>
      <c r="R335" s="220"/>
      <c r="S335" s="220"/>
      <c r="T335" s="220"/>
      <c r="U335" s="220"/>
      <c r="V335" s="220"/>
      <c r="W335" s="220"/>
      <c r="X335" s="220"/>
      <c r="Y335" s="220"/>
      <c r="Z335" s="209"/>
      <c r="AA335" s="209"/>
      <c r="AB335" s="209"/>
      <c r="AC335" s="209"/>
      <c r="AD335" s="209"/>
      <c r="AE335" s="209"/>
      <c r="AF335" s="209"/>
      <c r="AG335" s="209" t="s">
        <v>190</v>
      </c>
      <c r="AH335" s="209"/>
      <c r="AI335" s="209"/>
      <c r="AJ335" s="209"/>
      <c r="AK335" s="209"/>
      <c r="AL335" s="209"/>
      <c r="AM335" s="209"/>
      <c r="AN335" s="209"/>
      <c r="AO335" s="209"/>
      <c r="AP335" s="209"/>
      <c r="AQ335" s="209"/>
      <c r="AR335" s="209"/>
      <c r="AS335" s="209"/>
      <c r="AT335" s="209"/>
      <c r="AU335" s="209"/>
      <c r="AV335" s="209"/>
      <c r="AW335" s="209"/>
      <c r="AX335" s="209"/>
      <c r="AY335" s="209"/>
      <c r="AZ335" s="209"/>
      <c r="BA335" s="209"/>
      <c r="BB335" s="209"/>
      <c r="BC335" s="209"/>
      <c r="BD335" s="209"/>
      <c r="BE335" s="209"/>
      <c r="BF335" s="209"/>
      <c r="BG335" s="209"/>
      <c r="BH335" s="209"/>
    </row>
    <row r="336" spans="1:60" outlineLevel="2" x14ac:dyDescent="0.25">
      <c r="A336" s="216"/>
      <c r="B336" s="217"/>
      <c r="C336" s="245"/>
      <c r="D336" s="240"/>
      <c r="E336" s="240"/>
      <c r="F336" s="240"/>
      <c r="G336" s="240"/>
      <c r="H336" s="220"/>
      <c r="I336" s="220"/>
      <c r="J336" s="220"/>
      <c r="K336" s="220"/>
      <c r="L336" s="220"/>
      <c r="M336" s="220"/>
      <c r="N336" s="219"/>
      <c r="O336" s="219"/>
      <c r="P336" s="219"/>
      <c r="Q336" s="219"/>
      <c r="R336" s="220"/>
      <c r="S336" s="220"/>
      <c r="T336" s="220"/>
      <c r="U336" s="220"/>
      <c r="V336" s="220"/>
      <c r="W336" s="220"/>
      <c r="X336" s="220"/>
      <c r="Y336" s="220"/>
      <c r="Z336" s="209"/>
      <c r="AA336" s="209"/>
      <c r="AB336" s="209"/>
      <c r="AC336" s="209"/>
      <c r="AD336" s="209"/>
      <c r="AE336" s="209"/>
      <c r="AF336" s="209"/>
      <c r="AG336" s="209" t="s">
        <v>191</v>
      </c>
      <c r="AH336" s="209"/>
      <c r="AI336" s="209"/>
      <c r="AJ336" s="209"/>
      <c r="AK336" s="209"/>
      <c r="AL336" s="209"/>
      <c r="AM336" s="209"/>
      <c r="AN336" s="209"/>
      <c r="AO336" s="209"/>
      <c r="AP336" s="209"/>
      <c r="AQ336" s="209"/>
      <c r="AR336" s="209"/>
      <c r="AS336" s="209"/>
      <c r="AT336" s="209"/>
      <c r="AU336" s="209"/>
      <c r="AV336" s="209"/>
      <c r="AW336" s="209"/>
      <c r="AX336" s="209"/>
      <c r="AY336" s="209"/>
      <c r="AZ336" s="209"/>
      <c r="BA336" s="209"/>
      <c r="BB336" s="209"/>
      <c r="BC336" s="209"/>
      <c r="BD336" s="209"/>
      <c r="BE336" s="209"/>
      <c r="BF336" s="209"/>
      <c r="BG336" s="209"/>
      <c r="BH336" s="209"/>
    </row>
    <row r="337" spans="1:60" outlineLevel="1" x14ac:dyDescent="0.25">
      <c r="A337" s="230">
        <v>122</v>
      </c>
      <c r="B337" s="231" t="s">
        <v>645</v>
      </c>
      <c r="C337" s="243" t="s">
        <v>646</v>
      </c>
      <c r="D337" s="232" t="s">
        <v>356</v>
      </c>
      <c r="E337" s="233">
        <v>2</v>
      </c>
      <c r="F337" s="234"/>
      <c r="G337" s="235">
        <f>ROUND(E337*F337,2)</f>
        <v>0</v>
      </c>
      <c r="H337" s="234"/>
      <c r="I337" s="235">
        <f>ROUND(E337*H337,2)</f>
        <v>0</v>
      </c>
      <c r="J337" s="234"/>
      <c r="K337" s="235">
        <f>ROUND(E337*J337,2)</f>
        <v>0</v>
      </c>
      <c r="L337" s="235">
        <v>21</v>
      </c>
      <c r="M337" s="235">
        <f>G337*(1+L337/100)</f>
        <v>0</v>
      </c>
      <c r="N337" s="233">
        <v>0</v>
      </c>
      <c r="O337" s="233">
        <f>ROUND(E337*N337,2)</f>
        <v>0</v>
      </c>
      <c r="P337" s="233">
        <v>0</v>
      </c>
      <c r="Q337" s="233">
        <f>ROUND(E337*P337,2)</f>
        <v>0</v>
      </c>
      <c r="R337" s="235"/>
      <c r="S337" s="235" t="s">
        <v>200</v>
      </c>
      <c r="T337" s="236" t="s">
        <v>185</v>
      </c>
      <c r="U337" s="220">
        <v>0</v>
      </c>
      <c r="V337" s="220">
        <f>ROUND(E337*U337,2)</f>
        <v>0</v>
      </c>
      <c r="W337" s="220"/>
      <c r="X337" s="220" t="s">
        <v>217</v>
      </c>
      <c r="Y337" s="220" t="s">
        <v>187</v>
      </c>
      <c r="Z337" s="209"/>
      <c r="AA337" s="209"/>
      <c r="AB337" s="209"/>
      <c r="AC337" s="209"/>
      <c r="AD337" s="209"/>
      <c r="AE337" s="209"/>
      <c r="AF337" s="209"/>
      <c r="AG337" s="209" t="s">
        <v>357</v>
      </c>
      <c r="AH337" s="209"/>
      <c r="AI337" s="209"/>
      <c r="AJ337" s="209"/>
      <c r="AK337" s="209"/>
      <c r="AL337" s="209"/>
      <c r="AM337" s="209"/>
      <c r="AN337" s="209"/>
      <c r="AO337" s="209"/>
      <c r="AP337" s="209"/>
      <c r="AQ337" s="209"/>
      <c r="AR337" s="209"/>
      <c r="AS337" s="209"/>
      <c r="AT337" s="209"/>
      <c r="AU337" s="209"/>
      <c r="AV337" s="209"/>
      <c r="AW337" s="209"/>
      <c r="AX337" s="209"/>
      <c r="AY337" s="209"/>
      <c r="AZ337" s="209"/>
      <c r="BA337" s="209"/>
      <c r="BB337" s="209"/>
      <c r="BC337" s="209"/>
      <c r="BD337" s="209"/>
      <c r="BE337" s="209"/>
      <c r="BF337" s="209"/>
      <c r="BG337" s="209"/>
      <c r="BH337" s="209"/>
    </row>
    <row r="338" spans="1:60" outlineLevel="2" x14ac:dyDescent="0.25">
      <c r="A338" s="216"/>
      <c r="B338" s="217"/>
      <c r="C338" s="244" t="s">
        <v>647</v>
      </c>
      <c r="D338" s="238"/>
      <c r="E338" s="238"/>
      <c r="F338" s="238"/>
      <c r="G338" s="238"/>
      <c r="H338" s="220"/>
      <c r="I338" s="220"/>
      <c r="J338" s="220"/>
      <c r="K338" s="220"/>
      <c r="L338" s="220"/>
      <c r="M338" s="220"/>
      <c r="N338" s="219"/>
      <c r="O338" s="219"/>
      <c r="P338" s="219"/>
      <c r="Q338" s="219"/>
      <c r="R338" s="220"/>
      <c r="S338" s="220"/>
      <c r="T338" s="220"/>
      <c r="U338" s="220"/>
      <c r="V338" s="220"/>
      <c r="W338" s="220"/>
      <c r="X338" s="220"/>
      <c r="Y338" s="220"/>
      <c r="Z338" s="209"/>
      <c r="AA338" s="209"/>
      <c r="AB338" s="209"/>
      <c r="AC338" s="209"/>
      <c r="AD338" s="209"/>
      <c r="AE338" s="209"/>
      <c r="AF338" s="209"/>
      <c r="AG338" s="209" t="s">
        <v>190</v>
      </c>
      <c r="AH338" s="209"/>
      <c r="AI338" s="209"/>
      <c r="AJ338" s="209"/>
      <c r="AK338" s="209"/>
      <c r="AL338" s="209"/>
      <c r="AM338" s="209"/>
      <c r="AN338" s="209"/>
      <c r="AO338" s="209"/>
      <c r="AP338" s="209"/>
      <c r="AQ338" s="209"/>
      <c r="AR338" s="209"/>
      <c r="AS338" s="209"/>
      <c r="AT338" s="209"/>
      <c r="AU338" s="209"/>
      <c r="AV338" s="209"/>
      <c r="AW338" s="209"/>
      <c r="AX338" s="209"/>
      <c r="AY338" s="209"/>
      <c r="AZ338" s="209"/>
      <c r="BA338" s="209"/>
      <c r="BB338" s="209"/>
      <c r="BC338" s="209"/>
      <c r="BD338" s="209"/>
      <c r="BE338" s="209"/>
      <c r="BF338" s="209"/>
      <c r="BG338" s="209"/>
      <c r="BH338" s="209"/>
    </row>
    <row r="339" spans="1:60" outlineLevel="2" x14ac:dyDescent="0.25">
      <c r="A339" s="216"/>
      <c r="B339" s="217"/>
      <c r="C339" s="245"/>
      <c r="D339" s="240"/>
      <c r="E339" s="240"/>
      <c r="F339" s="240"/>
      <c r="G339" s="240"/>
      <c r="H339" s="220"/>
      <c r="I339" s="220"/>
      <c r="J339" s="220"/>
      <c r="K339" s="220"/>
      <c r="L339" s="220"/>
      <c r="M339" s="220"/>
      <c r="N339" s="219"/>
      <c r="O339" s="219"/>
      <c r="P339" s="219"/>
      <c r="Q339" s="219"/>
      <c r="R339" s="220"/>
      <c r="S339" s="220"/>
      <c r="T339" s="220"/>
      <c r="U339" s="220"/>
      <c r="V339" s="220"/>
      <c r="W339" s="220"/>
      <c r="X339" s="220"/>
      <c r="Y339" s="220"/>
      <c r="Z339" s="209"/>
      <c r="AA339" s="209"/>
      <c r="AB339" s="209"/>
      <c r="AC339" s="209"/>
      <c r="AD339" s="209"/>
      <c r="AE339" s="209"/>
      <c r="AF339" s="209"/>
      <c r="AG339" s="209" t="s">
        <v>191</v>
      </c>
      <c r="AH339" s="209"/>
      <c r="AI339" s="209"/>
      <c r="AJ339" s="209"/>
      <c r="AK339" s="209"/>
      <c r="AL339" s="209"/>
      <c r="AM339" s="209"/>
      <c r="AN339" s="209"/>
      <c r="AO339" s="209"/>
      <c r="AP339" s="209"/>
      <c r="AQ339" s="209"/>
      <c r="AR339" s="209"/>
      <c r="AS339" s="209"/>
      <c r="AT339" s="209"/>
      <c r="AU339" s="209"/>
      <c r="AV339" s="209"/>
      <c r="AW339" s="209"/>
      <c r="AX339" s="209"/>
      <c r="AY339" s="209"/>
      <c r="AZ339" s="209"/>
      <c r="BA339" s="209"/>
      <c r="BB339" s="209"/>
      <c r="BC339" s="209"/>
      <c r="BD339" s="209"/>
      <c r="BE339" s="209"/>
      <c r="BF339" s="209"/>
      <c r="BG339" s="209"/>
      <c r="BH339" s="209"/>
    </row>
    <row r="340" spans="1:60" outlineLevel="1" x14ac:dyDescent="0.25">
      <c r="A340" s="230">
        <v>123</v>
      </c>
      <c r="B340" s="231" t="s">
        <v>648</v>
      </c>
      <c r="C340" s="243" t="s">
        <v>649</v>
      </c>
      <c r="D340" s="232" t="s">
        <v>356</v>
      </c>
      <c r="E340" s="233">
        <v>1</v>
      </c>
      <c r="F340" s="234"/>
      <c r="G340" s="235">
        <f>ROUND(E340*F340,2)</f>
        <v>0</v>
      </c>
      <c r="H340" s="234"/>
      <c r="I340" s="235">
        <f>ROUND(E340*H340,2)</f>
        <v>0</v>
      </c>
      <c r="J340" s="234"/>
      <c r="K340" s="235">
        <f>ROUND(E340*J340,2)</f>
        <v>0</v>
      </c>
      <c r="L340" s="235">
        <v>21</v>
      </c>
      <c r="M340" s="235">
        <f>G340*(1+L340/100)</f>
        <v>0</v>
      </c>
      <c r="N340" s="233">
        <v>0</v>
      </c>
      <c r="O340" s="233">
        <f>ROUND(E340*N340,2)</f>
        <v>0</v>
      </c>
      <c r="P340" s="233">
        <v>0</v>
      </c>
      <c r="Q340" s="233">
        <f>ROUND(E340*P340,2)</f>
        <v>0</v>
      </c>
      <c r="R340" s="235"/>
      <c r="S340" s="235" t="s">
        <v>200</v>
      </c>
      <c r="T340" s="236" t="s">
        <v>185</v>
      </c>
      <c r="U340" s="220">
        <v>0</v>
      </c>
      <c r="V340" s="220">
        <f>ROUND(E340*U340,2)</f>
        <v>0</v>
      </c>
      <c r="W340" s="220"/>
      <c r="X340" s="220" t="s">
        <v>217</v>
      </c>
      <c r="Y340" s="220" t="s">
        <v>187</v>
      </c>
      <c r="Z340" s="209"/>
      <c r="AA340" s="209"/>
      <c r="AB340" s="209"/>
      <c r="AC340" s="209"/>
      <c r="AD340" s="209"/>
      <c r="AE340" s="209"/>
      <c r="AF340" s="209"/>
      <c r="AG340" s="209" t="s">
        <v>357</v>
      </c>
      <c r="AH340" s="209"/>
      <c r="AI340" s="209"/>
      <c r="AJ340" s="209"/>
      <c r="AK340" s="209"/>
      <c r="AL340" s="209"/>
      <c r="AM340" s="209"/>
      <c r="AN340" s="209"/>
      <c r="AO340" s="209"/>
      <c r="AP340" s="209"/>
      <c r="AQ340" s="209"/>
      <c r="AR340" s="209"/>
      <c r="AS340" s="209"/>
      <c r="AT340" s="209"/>
      <c r="AU340" s="209"/>
      <c r="AV340" s="209"/>
      <c r="AW340" s="209"/>
      <c r="AX340" s="209"/>
      <c r="AY340" s="209"/>
      <c r="AZ340" s="209"/>
      <c r="BA340" s="209"/>
      <c r="BB340" s="209"/>
      <c r="BC340" s="209"/>
      <c r="BD340" s="209"/>
      <c r="BE340" s="209"/>
      <c r="BF340" s="209"/>
      <c r="BG340" s="209"/>
      <c r="BH340" s="209"/>
    </row>
    <row r="341" spans="1:60" outlineLevel="2" x14ac:dyDescent="0.25">
      <c r="A341" s="216"/>
      <c r="B341" s="217"/>
      <c r="C341" s="244" t="s">
        <v>650</v>
      </c>
      <c r="D341" s="238"/>
      <c r="E341" s="238"/>
      <c r="F341" s="238"/>
      <c r="G341" s="238"/>
      <c r="H341" s="220"/>
      <c r="I341" s="220"/>
      <c r="J341" s="220"/>
      <c r="K341" s="220"/>
      <c r="L341" s="220"/>
      <c r="M341" s="220"/>
      <c r="N341" s="219"/>
      <c r="O341" s="219"/>
      <c r="P341" s="219"/>
      <c r="Q341" s="219"/>
      <c r="R341" s="220"/>
      <c r="S341" s="220"/>
      <c r="T341" s="220"/>
      <c r="U341" s="220"/>
      <c r="V341" s="220"/>
      <c r="W341" s="220"/>
      <c r="X341" s="220"/>
      <c r="Y341" s="220"/>
      <c r="Z341" s="209"/>
      <c r="AA341" s="209"/>
      <c r="AB341" s="209"/>
      <c r="AC341" s="209"/>
      <c r="AD341" s="209"/>
      <c r="AE341" s="209"/>
      <c r="AF341" s="209"/>
      <c r="AG341" s="209" t="s">
        <v>190</v>
      </c>
      <c r="AH341" s="209"/>
      <c r="AI341" s="209"/>
      <c r="AJ341" s="209"/>
      <c r="AK341" s="209"/>
      <c r="AL341" s="209"/>
      <c r="AM341" s="209"/>
      <c r="AN341" s="209"/>
      <c r="AO341" s="209"/>
      <c r="AP341" s="209"/>
      <c r="AQ341" s="209"/>
      <c r="AR341" s="209"/>
      <c r="AS341" s="209"/>
      <c r="AT341" s="209"/>
      <c r="AU341" s="209"/>
      <c r="AV341" s="209"/>
      <c r="AW341" s="209"/>
      <c r="AX341" s="209"/>
      <c r="AY341" s="209"/>
      <c r="AZ341" s="209"/>
      <c r="BA341" s="209"/>
      <c r="BB341" s="209"/>
      <c r="BC341" s="209"/>
      <c r="BD341" s="209"/>
      <c r="BE341" s="209"/>
      <c r="BF341" s="209"/>
      <c r="BG341" s="209"/>
      <c r="BH341" s="209"/>
    </row>
    <row r="342" spans="1:60" outlineLevel="2" x14ac:dyDescent="0.25">
      <c r="A342" s="216"/>
      <c r="B342" s="217"/>
      <c r="C342" s="245"/>
      <c r="D342" s="240"/>
      <c r="E342" s="240"/>
      <c r="F342" s="240"/>
      <c r="G342" s="240"/>
      <c r="H342" s="220"/>
      <c r="I342" s="220"/>
      <c r="J342" s="220"/>
      <c r="K342" s="220"/>
      <c r="L342" s="220"/>
      <c r="M342" s="220"/>
      <c r="N342" s="219"/>
      <c r="O342" s="219"/>
      <c r="P342" s="219"/>
      <c r="Q342" s="219"/>
      <c r="R342" s="220"/>
      <c r="S342" s="220"/>
      <c r="T342" s="220"/>
      <c r="U342" s="220"/>
      <c r="V342" s="220"/>
      <c r="W342" s="220"/>
      <c r="X342" s="220"/>
      <c r="Y342" s="220"/>
      <c r="Z342" s="209"/>
      <c r="AA342" s="209"/>
      <c r="AB342" s="209"/>
      <c r="AC342" s="209"/>
      <c r="AD342" s="209"/>
      <c r="AE342" s="209"/>
      <c r="AF342" s="209"/>
      <c r="AG342" s="209" t="s">
        <v>191</v>
      </c>
      <c r="AH342" s="209"/>
      <c r="AI342" s="209"/>
      <c r="AJ342" s="209"/>
      <c r="AK342" s="209"/>
      <c r="AL342" s="209"/>
      <c r="AM342" s="209"/>
      <c r="AN342" s="209"/>
      <c r="AO342" s="209"/>
      <c r="AP342" s="209"/>
      <c r="AQ342" s="209"/>
      <c r="AR342" s="209"/>
      <c r="AS342" s="209"/>
      <c r="AT342" s="209"/>
      <c r="AU342" s="209"/>
      <c r="AV342" s="209"/>
      <c r="AW342" s="209"/>
      <c r="AX342" s="209"/>
      <c r="AY342" s="209"/>
      <c r="AZ342" s="209"/>
      <c r="BA342" s="209"/>
      <c r="BB342" s="209"/>
      <c r="BC342" s="209"/>
      <c r="BD342" s="209"/>
      <c r="BE342" s="209"/>
      <c r="BF342" s="209"/>
      <c r="BG342" s="209"/>
      <c r="BH342" s="209"/>
    </row>
    <row r="343" spans="1:60" ht="20.399999999999999" outlineLevel="1" x14ac:dyDescent="0.25">
      <c r="A343" s="230">
        <v>124</v>
      </c>
      <c r="B343" s="231" t="s">
        <v>651</v>
      </c>
      <c r="C343" s="243" t="s">
        <v>652</v>
      </c>
      <c r="D343" s="232" t="s">
        <v>356</v>
      </c>
      <c r="E343" s="233">
        <v>1</v>
      </c>
      <c r="F343" s="234"/>
      <c r="G343" s="235">
        <f>ROUND(E343*F343,2)</f>
        <v>0</v>
      </c>
      <c r="H343" s="234"/>
      <c r="I343" s="235">
        <f>ROUND(E343*H343,2)</f>
        <v>0</v>
      </c>
      <c r="J343" s="234"/>
      <c r="K343" s="235">
        <f>ROUND(E343*J343,2)</f>
        <v>0</v>
      </c>
      <c r="L343" s="235">
        <v>21</v>
      </c>
      <c r="M343" s="235">
        <f>G343*(1+L343/100)</f>
        <v>0</v>
      </c>
      <c r="N343" s="233">
        <v>0</v>
      </c>
      <c r="O343" s="233">
        <f>ROUND(E343*N343,2)</f>
        <v>0</v>
      </c>
      <c r="P343" s="233">
        <v>0</v>
      </c>
      <c r="Q343" s="233">
        <f>ROUND(E343*P343,2)</f>
        <v>0</v>
      </c>
      <c r="R343" s="235"/>
      <c r="S343" s="235" t="s">
        <v>200</v>
      </c>
      <c r="T343" s="236" t="s">
        <v>185</v>
      </c>
      <c r="U343" s="220">
        <v>0</v>
      </c>
      <c r="V343" s="220">
        <f>ROUND(E343*U343,2)</f>
        <v>0</v>
      </c>
      <c r="W343" s="220"/>
      <c r="X343" s="220" t="s">
        <v>217</v>
      </c>
      <c r="Y343" s="220" t="s">
        <v>187</v>
      </c>
      <c r="Z343" s="209"/>
      <c r="AA343" s="209"/>
      <c r="AB343" s="209"/>
      <c r="AC343" s="209"/>
      <c r="AD343" s="209"/>
      <c r="AE343" s="209"/>
      <c r="AF343" s="209"/>
      <c r="AG343" s="209" t="s">
        <v>357</v>
      </c>
      <c r="AH343" s="209"/>
      <c r="AI343" s="209"/>
      <c r="AJ343" s="209"/>
      <c r="AK343" s="209"/>
      <c r="AL343" s="209"/>
      <c r="AM343" s="209"/>
      <c r="AN343" s="209"/>
      <c r="AO343" s="209"/>
      <c r="AP343" s="209"/>
      <c r="AQ343" s="209"/>
      <c r="AR343" s="209"/>
      <c r="AS343" s="209"/>
      <c r="AT343" s="209"/>
      <c r="AU343" s="209"/>
      <c r="AV343" s="209"/>
      <c r="AW343" s="209"/>
      <c r="AX343" s="209"/>
      <c r="AY343" s="209"/>
      <c r="AZ343" s="209"/>
      <c r="BA343" s="209"/>
      <c r="BB343" s="209"/>
      <c r="BC343" s="209"/>
      <c r="BD343" s="209"/>
      <c r="BE343" s="209"/>
      <c r="BF343" s="209"/>
      <c r="BG343" s="209"/>
      <c r="BH343" s="209"/>
    </row>
    <row r="344" spans="1:60" outlineLevel="2" x14ac:dyDescent="0.25">
      <c r="A344" s="216"/>
      <c r="B344" s="217"/>
      <c r="C344" s="244" t="s">
        <v>653</v>
      </c>
      <c r="D344" s="238"/>
      <c r="E344" s="238"/>
      <c r="F344" s="238"/>
      <c r="G344" s="238"/>
      <c r="H344" s="220"/>
      <c r="I344" s="220"/>
      <c r="J344" s="220"/>
      <c r="K344" s="220"/>
      <c r="L344" s="220"/>
      <c r="M344" s="220"/>
      <c r="N344" s="219"/>
      <c r="O344" s="219"/>
      <c r="P344" s="219"/>
      <c r="Q344" s="219"/>
      <c r="R344" s="220"/>
      <c r="S344" s="220"/>
      <c r="T344" s="220"/>
      <c r="U344" s="220"/>
      <c r="V344" s="220"/>
      <c r="W344" s="220"/>
      <c r="X344" s="220"/>
      <c r="Y344" s="220"/>
      <c r="Z344" s="209"/>
      <c r="AA344" s="209"/>
      <c r="AB344" s="209"/>
      <c r="AC344" s="209"/>
      <c r="AD344" s="209"/>
      <c r="AE344" s="209"/>
      <c r="AF344" s="209"/>
      <c r="AG344" s="209" t="s">
        <v>190</v>
      </c>
      <c r="AH344" s="209"/>
      <c r="AI344" s="209"/>
      <c r="AJ344" s="209"/>
      <c r="AK344" s="209"/>
      <c r="AL344" s="209"/>
      <c r="AM344" s="209"/>
      <c r="AN344" s="209"/>
      <c r="AO344" s="209"/>
      <c r="AP344" s="209"/>
      <c r="AQ344" s="209"/>
      <c r="AR344" s="209"/>
      <c r="AS344" s="209"/>
      <c r="AT344" s="209"/>
      <c r="AU344" s="209"/>
      <c r="AV344" s="209"/>
      <c r="AW344" s="209"/>
      <c r="AX344" s="209"/>
      <c r="AY344" s="209"/>
      <c r="AZ344" s="209"/>
      <c r="BA344" s="209"/>
      <c r="BB344" s="209"/>
      <c r="BC344" s="209"/>
      <c r="BD344" s="209"/>
      <c r="BE344" s="209"/>
      <c r="BF344" s="209"/>
      <c r="BG344" s="209"/>
      <c r="BH344" s="209"/>
    </row>
    <row r="345" spans="1:60" outlineLevel="2" x14ac:dyDescent="0.25">
      <c r="A345" s="216"/>
      <c r="B345" s="217"/>
      <c r="C345" s="245"/>
      <c r="D345" s="240"/>
      <c r="E345" s="240"/>
      <c r="F345" s="240"/>
      <c r="G345" s="240"/>
      <c r="H345" s="220"/>
      <c r="I345" s="220"/>
      <c r="J345" s="220"/>
      <c r="K345" s="220"/>
      <c r="L345" s="220"/>
      <c r="M345" s="220"/>
      <c r="N345" s="219"/>
      <c r="O345" s="219"/>
      <c r="P345" s="219"/>
      <c r="Q345" s="219"/>
      <c r="R345" s="220"/>
      <c r="S345" s="220"/>
      <c r="T345" s="220"/>
      <c r="U345" s="220"/>
      <c r="V345" s="220"/>
      <c r="W345" s="220"/>
      <c r="X345" s="220"/>
      <c r="Y345" s="220"/>
      <c r="Z345" s="209"/>
      <c r="AA345" s="209"/>
      <c r="AB345" s="209"/>
      <c r="AC345" s="209"/>
      <c r="AD345" s="209"/>
      <c r="AE345" s="209"/>
      <c r="AF345" s="209"/>
      <c r="AG345" s="209" t="s">
        <v>191</v>
      </c>
      <c r="AH345" s="209"/>
      <c r="AI345" s="209"/>
      <c r="AJ345" s="209"/>
      <c r="AK345" s="209"/>
      <c r="AL345" s="209"/>
      <c r="AM345" s="209"/>
      <c r="AN345" s="209"/>
      <c r="AO345" s="209"/>
      <c r="AP345" s="209"/>
      <c r="AQ345" s="209"/>
      <c r="AR345" s="209"/>
      <c r="AS345" s="209"/>
      <c r="AT345" s="209"/>
      <c r="AU345" s="209"/>
      <c r="AV345" s="209"/>
      <c r="AW345" s="209"/>
      <c r="AX345" s="209"/>
      <c r="AY345" s="209"/>
      <c r="AZ345" s="209"/>
      <c r="BA345" s="209"/>
      <c r="BB345" s="209"/>
      <c r="BC345" s="209"/>
      <c r="BD345" s="209"/>
      <c r="BE345" s="209"/>
      <c r="BF345" s="209"/>
      <c r="BG345" s="209"/>
      <c r="BH345" s="209"/>
    </row>
    <row r="346" spans="1:60" outlineLevel="1" x14ac:dyDescent="0.25">
      <c r="A346" s="230">
        <v>125</v>
      </c>
      <c r="B346" s="231" t="s">
        <v>654</v>
      </c>
      <c r="C346" s="243" t="s">
        <v>655</v>
      </c>
      <c r="D346" s="232" t="s">
        <v>356</v>
      </c>
      <c r="E346" s="233">
        <v>1</v>
      </c>
      <c r="F346" s="234"/>
      <c r="G346" s="235">
        <f>ROUND(E346*F346,2)</f>
        <v>0</v>
      </c>
      <c r="H346" s="234"/>
      <c r="I346" s="235">
        <f>ROUND(E346*H346,2)</f>
        <v>0</v>
      </c>
      <c r="J346" s="234"/>
      <c r="K346" s="235">
        <f>ROUND(E346*J346,2)</f>
        <v>0</v>
      </c>
      <c r="L346" s="235">
        <v>21</v>
      </c>
      <c r="M346" s="235">
        <f>G346*(1+L346/100)</f>
        <v>0</v>
      </c>
      <c r="N346" s="233">
        <v>0</v>
      </c>
      <c r="O346" s="233">
        <f>ROUND(E346*N346,2)</f>
        <v>0</v>
      </c>
      <c r="P346" s="233">
        <v>0</v>
      </c>
      <c r="Q346" s="233">
        <f>ROUND(E346*P346,2)</f>
        <v>0</v>
      </c>
      <c r="R346" s="235"/>
      <c r="S346" s="235" t="s">
        <v>200</v>
      </c>
      <c r="T346" s="236" t="s">
        <v>185</v>
      </c>
      <c r="U346" s="220">
        <v>0</v>
      </c>
      <c r="V346" s="220">
        <f>ROUND(E346*U346,2)</f>
        <v>0</v>
      </c>
      <c r="W346" s="220"/>
      <c r="X346" s="220" t="s">
        <v>217</v>
      </c>
      <c r="Y346" s="220" t="s">
        <v>187</v>
      </c>
      <c r="Z346" s="209"/>
      <c r="AA346" s="209"/>
      <c r="AB346" s="209"/>
      <c r="AC346" s="209"/>
      <c r="AD346" s="209"/>
      <c r="AE346" s="209"/>
      <c r="AF346" s="209"/>
      <c r="AG346" s="209" t="s">
        <v>357</v>
      </c>
      <c r="AH346" s="209"/>
      <c r="AI346" s="209"/>
      <c r="AJ346" s="209"/>
      <c r="AK346" s="209"/>
      <c r="AL346" s="209"/>
      <c r="AM346" s="209"/>
      <c r="AN346" s="209"/>
      <c r="AO346" s="209"/>
      <c r="AP346" s="209"/>
      <c r="AQ346" s="209"/>
      <c r="AR346" s="209"/>
      <c r="AS346" s="209"/>
      <c r="AT346" s="209"/>
      <c r="AU346" s="209"/>
      <c r="AV346" s="209"/>
      <c r="AW346" s="209"/>
      <c r="AX346" s="209"/>
      <c r="AY346" s="209"/>
      <c r="AZ346" s="209"/>
      <c r="BA346" s="209"/>
      <c r="BB346" s="209"/>
      <c r="BC346" s="209"/>
      <c r="BD346" s="209"/>
      <c r="BE346" s="209"/>
      <c r="BF346" s="209"/>
      <c r="BG346" s="209"/>
      <c r="BH346" s="209"/>
    </row>
    <row r="347" spans="1:60" outlineLevel="2" x14ac:dyDescent="0.25">
      <c r="A347" s="216"/>
      <c r="B347" s="217"/>
      <c r="C347" s="244" t="s">
        <v>656</v>
      </c>
      <c r="D347" s="238"/>
      <c r="E347" s="238"/>
      <c r="F347" s="238"/>
      <c r="G347" s="238"/>
      <c r="H347" s="220"/>
      <c r="I347" s="220"/>
      <c r="J347" s="220"/>
      <c r="K347" s="220"/>
      <c r="L347" s="220"/>
      <c r="M347" s="220"/>
      <c r="N347" s="219"/>
      <c r="O347" s="219"/>
      <c r="P347" s="219"/>
      <c r="Q347" s="219"/>
      <c r="R347" s="220"/>
      <c r="S347" s="220"/>
      <c r="T347" s="220"/>
      <c r="U347" s="220"/>
      <c r="V347" s="220"/>
      <c r="W347" s="220"/>
      <c r="X347" s="220"/>
      <c r="Y347" s="220"/>
      <c r="Z347" s="209"/>
      <c r="AA347" s="209"/>
      <c r="AB347" s="209"/>
      <c r="AC347" s="209"/>
      <c r="AD347" s="209"/>
      <c r="AE347" s="209"/>
      <c r="AF347" s="209"/>
      <c r="AG347" s="209" t="s">
        <v>190</v>
      </c>
      <c r="AH347" s="209"/>
      <c r="AI347" s="209"/>
      <c r="AJ347" s="209"/>
      <c r="AK347" s="209"/>
      <c r="AL347" s="209"/>
      <c r="AM347" s="209"/>
      <c r="AN347" s="209"/>
      <c r="AO347" s="209"/>
      <c r="AP347" s="209"/>
      <c r="AQ347" s="209"/>
      <c r="AR347" s="209"/>
      <c r="AS347" s="209"/>
      <c r="AT347" s="209"/>
      <c r="AU347" s="209"/>
      <c r="AV347" s="209"/>
      <c r="AW347" s="209"/>
      <c r="AX347" s="209"/>
      <c r="AY347" s="209"/>
      <c r="AZ347" s="209"/>
      <c r="BA347" s="209"/>
      <c r="BB347" s="209"/>
      <c r="BC347" s="209"/>
      <c r="BD347" s="209"/>
      <c r="BE347" s="209"/>
      <c r="BF347" s="209"/>
      <c r="BG347" s="209"/>
      <c r="BH347" s="209"/>
    </row>
    <row r="348" spans="1:60" outlineLevel="2" x14ac:dyDescent="0.25">
      <c r="A348" s="216"/>
      <c r="B348" s="217"/>
      <c r="C348" s="245"/>
      <c r="D348" s="240"/>
      <c r="E348" s="240"/>
      <c r="F348" s="240"/>
      <c r="G348" s="240"/>
      <c r="H348" s="220"/>
      <c r="I348" s="220"/>
      <c r="J348" s="220"/>
      <c r="K348" s="220"/>
      <c r="L348" s="220"/>
      <c r="M348" s="220"/>
      <c r="N348" s="219"/>
      <c r="O348" s="219"/>
      <c r="P348" s="219"/>
      <c r="Q348" s="219"/>
      <c r="R348" s="220"/>
      <c r="S348" s="220"/>
      <c r="T348" s="220"/>
      <c r="U348" s="220"/>
      <c r="V348" s="220"/>
      <c r="W348" s="220"/>
      <c r="X348" s="220"/>
      <c r="Y348" s="220"/>
      <c r="Z348" s="209"/>
      <c r="AA348" s="209"/>
      <c r="AB348" s="209"/>
      <c r="AC348" s="209"/>
      <c r="AD348" s="209"/>
      <c r="AE348" s="209"/>
      <c r="AF348" s="209"/>
      <c r="AG348" s="209" t="s">
        <v>191</v>
      </c>
      <c r="AH348" s="209"/>
      <c r="AI348" s="209"/>
      <c r="AJ348" s="209"/>
      <c r="AK348" s="209"/>
      <c r="AL348" s="209"/>
      <c r="AM348" s="209"/>
      <c r="AN348" s="209"/>
      <c r="AO348" s="209"/>
      <c r="AP348" s="209"/>
      <c r="AQ348" s="209"/>
      <c r="AR348" s="209"/>
      <c r="AS348" s="209"/>
      <c r="AT348" s="209"/>
      <c r="AU348" s="209"/>
      <c r="AV348" s="209"/>
      <c r="AW348" s="209"/>
      <c r="AX348" s="209"/>
      <c r="AY348" s="209"/>
      <c r="AZ348" s="209"/>
      <c r="BA348" s="209"/>
      <c r="BB348" s="209"/>
      <c r="BC348" s="209"/>
      <c r="BD348" s="209"/>
      <c r="BE348" s="209"/>
      <c r="BF348" s="209"/>
      <c r="BG348" s="209"/>
      <c r="BH348" s="209"/>
    </row>
    <row r="349" spans="1:60" ht="20.399999999999999" outlineLevel="1" x14ac:dyDescent="0.25">
      <c r="A349" s="230">
        <v>126</v>
      </c>
      <c r="B349" s="231" t="s">
        <v>657</v>
      </c>
      <c r="C349" s="243" t="s">
        <v>658</v>
      </c>
      <c r="D349" s="232" t="s">
        <v>277</v>
      </c>
      <c r="E349" s="233">
        <v>2</v>
      </c>
      <c r="F349" s="234"/>
      <c r="G349" s="235">
        <f>ROUND(E349*F349,2)</f>
        <v>0</v>
      </c>
      <c r="H349" s="234"/>
      <c r="I349" s="235">
        <f>ROUND(E349*H349,2)</f>
        <v>0</v>
      </c>
      <c r="J349" s="234"/>
      <c r="K349" s="235">
        <f>ROUND(E349*J349,2)</f>
        <v>0</v>
      </c>
      <c r="L349" s="235">
        <v>21</v>
      </c>
      <c r="M349" s="235">
        <f>G349*(1+L349/100)</f>
        <v>0</v>
      </c>
      <c r="N349" s="233">
        <v>0</v>
      </c>
      <c r="O349" s="233">
        <f>ROUND(E349*N349,2)</f>
        <v>0</v>
      </c>
      <c r="P349" s="233">
        <v>0</v>
      </c>
      <c r="Q349" s="233">
        <f>ROUND(E349*P349,2)</f>
        <v>0</v>
      </c>
      <c r="R349" s="235"/>
      <c r="S349" s="235" t="s">
        <v>200</v>
      </c>
      <c r="T349" s="236" t="s">
        <v>185</v>
      </c>
      <c r="U349" s="220">
        <v>0</v>
      </c>
      <c r="V349" s="220">
        <f>ROUND(E349*U349,2)</f>
        <v>0</v>
      </c>
      <c r="W349" s="220"/>
      <c r="X349" s="220" t="s">
        <v>217</v>
      </c>
      <c r="Y349" s="220" t="s">
        <v>187</v>
      </c>
      <c r="Z349" s="209"/>
      <c r="AA349" s="209"/>
      <c r="AB349" s="209"/>
      <c r="AC349" s="209"/>
      <c r="AD349" s="209"/>
      <c r="AE349" s="209"/>
      <c r="AF349" s="209"/>
      <c r="AG349" s="209" t="s">
        <v>357</v>
      </c>
      <c r="AH349" s="209"/>
      <c r="AI349" s="209"/>
      <c r="AJ349" s="209"/>
      <c r="AK349" s="209"/>
      <c r="AL349" s="209"/>
      <c r="AM349" s="209"/>
      <c r="AN349" s="209"/>
      <c r="AO349" s="209"/>
      <c r="AP349" s="209"/>
      <c r="AQ349" s="209"/>
      <c r="AR349" s="209"/>
      <c r="AS349" s="209"/>
      <c r="AT349" s="209"/>
      <c r="AU349" s="209"/>
      <c r="AV349" s="209"/>
      <c r="AW349" s="209"/>
      <c r="AX349" s="209"/>
      <c r="AY349" s="209"/>
      <c r="AZ349" s="209"/>
      <c r="BA349" s="209"/>
      <c r="BB349" s="209"/>
      <c r="BC349" s="209"/>
      <c r="BD349" s="209"/>
      <c r="BE349" s="209"/>
      <c r="BF349" s="209"/>
      <c r="BG349" s="209"/>
      <c r="BH349" s="209"/>
    </row>
    <row r="350" spans="1:60" outlineLevel="2" x14ac:dyDescent="0.25">
      <c r="A350" s="216"/>
      <c r="B350" s="217"/>
      <c r="C350" s="244" t="s">
        <v>659</v>
      </c>
      <c r="D350" s="238"/>
      <c r="E350" s="238"/>
      <c r="F350" s="238"/>
      <c r="G350" s="238"/>
      <c r="H350" s="220"/>
      <c r="I350" s="220"/>
      <c r="J350" s="220"/>
      <c r="K350" s="220"/>
      <c r="L350" s="220"/>
      <c r="M350" s="220"/>
      <c r="N350" s="219"/>
      <c r="O350" s="219"/>
      <c r="P350" s="219"/>
      <c r="Q350" s="219"/>
      <c r="R350" s="220"/>
      <c r="S350" s="220"/>
      <c r="T350" s="220"/>
      <c r="U350" s="220"/>
      <c r="V350" s="220"/>
      <c r="W350" s="220"/>
      <c r="X350" s="220"/>
      <c r="Y350" s="220"/>
      <c r="Z350" s="209"/>
      <c r="AA350" s="209"/>
      <c r="AB350" s="209"/>
      <c r="AC350" s="209"/>
      <c r="AD350" s="209"/>
      <c r="AE350" s="209"/>
      <c r="AF350" s="209"/>
      <c r="AG350" s="209" t="s">
        <v>190</v>
      </c>
      <c r="AH350" s="209"/>
      <c r="AI350" s="209"/>
      <c r="AJ350" s="209"/>
      <c r="AK350" s="209"/>
      <c r="AL350" s="209"/>
      <c r="AM350" s="209"/>
      <c r="AN350" s="209"/>
      <c r="AO350" s="209"/>
      <c r="AP350" s="209"/>
      <c r="AQ350" s="209"/>
      <c r="AR350" s="209"/>
      <c r="AS350" s="209"/>
      <c r="AT350" s="209"/>
      <c r="AU350" s="209"/>
      <c r="AV350" s="209"/>
      <c r="AW350" s="209"/>
      <c r="AX350" s="209"/>
      <c r="AY350" s="209"/>
      <c r="AZ350" s="209"/>
      <c r="BA350" s="209"/>
      <c r="BB350" s="209"/>
      <c r="BC350" s="209"/>
      <c r="BD350" s="209"/>
      <c r="BE350" s="209"/>
      <c r="BF350" s="209"/>
      <c r="BG350" s="209"/>
      <c r="BH350" s="209"/>
    </row>
    <row r="351" spans="1:60" outlineLevel="2" x14ac:dyDescent="0.25">
      <c r="A351" s="216"/>
      <c r="B351" s="217"/>
      <c r="C351" s="245"/>
      <c r="D351" s="240"/>
      <c r="E351" s="240"/>
      <c r="F351" s="240"/>
      <c r="G351" s="240"/>
      <c r="H351" s="220"/>
      <c r="I351" s="220"/>
      <c r="J351" s="220"/>
      <c r="K351" s="220"/>
      <c r="L351" s="220"/>
      <c r="M351" s="220"/>
      <c r="N351" s="219"/>
      <c r="O351" s="219"/>
      <c r="P351" s="219"/>
      <c r="Q351" s="219"/>
      <c r="R351" s="220"/>
      <c r="S351" s="220"/>
      <c r="T351" s="220"/>
      <c r="U351" s="220"/>
      <c r="V351" s="220"/>
      <c r="W351" s="220"/>
      <c r="X351" s="220"/>
      <c r="Y351" s="220"/>
      <c r="Z351" s="209"/>
      <c r="AA351" s="209"/>
      <c r="AB351" s="209"/>
      <c r="AC351" s="209"/>
      <c r="AD351" s="209"/>
      <c r="AE351" s="209"/>
      <c r="AF351" s="209"/>
      <c r="AG351" s="209" t="s">
        <v>191</v>
      </c>
      <c r="AH351" s="209"/>
      <c r="AI351" s="209"/>
      <c r="AJ351" s="209"/>
      <c r="AK351" s="209"/>
      <c r="AL351" s="209"/>
      <c r="AM351" s="209"/>
      <c r="AN351" s="209"/>
      <c r="AO351" s="209"/>
      <c r="AP351" s="209"/>
      <c r="AQ351" s="209"/>
      <c r="AR351" s="209"/>
      <c r="AS351" s="209"/>
      <c r="AT351" s="209"/>
      <c r="AU351" s="209"/>
      <c r="AV351" s="209"/>
      <c r="AW351" s="209"/>
      <c r="AX351" s="209"/>
      <c r="AY351" s="209"/>
      <c r="AZ351" s="209"/>
      <c r="BA351" s="209"/>
      <c r="BB351" s="209"/>
      <c r="BC351" s="209"/>
      <c r="BD351" s="209"/>
      <c r="BE351" s="209"/>
      <c r="BF351" s="209"/>
      <c r="BG351" s="209"/>
      <c r="BH351" s="209"/>
    </row>
    <row r="352" spans="1:60" outlineLevel="1" x14ac:dyDescent="0.25">
      <c r="A352" s="230">
        <v>127</v>
      </c>
      <c r="B352" s="231" t="s">
        <v>660</v>
      </c>
      <c r="C352" s="243" t="s">
        <v>661</v>
      </c>
      <c r="D352" s="232" t="s">
        <v>277</v>
      </c>
      <c r="E352" s="233">
        <v>2</v>
      </c>
      <c r="F352" s="234"/>
      <c r="G352" s="235">
        <f>ROUND(E352*F352,2)</f>
        <v>0</v>
      </c>
      <c r="H352" s="234"/>
      <c r="I352" s="235">
        <f>ROUND(E352*H352,2)</f>
        <v>0</v>
      </c>
      <c r="J352" s="234"/>
      <c r="K352" s="235">
        <f>ROUND(E352*J352,2)</f>
        <v>0</v>
      </c>
      <c r="L352" s="235">
        <v>21</v>
      </c>
      <c r="M352" s="235">
        <f>G352*(1+L352/100)</f>
        <v>0</v>
      </c>
      <c r="N352" s="233">
        <v>0</v>
      </c>
      <c r="O352" s="233">
        <f>ROUND(E352*N352,2)</f>
        <v>0</v>
      </c>
      <c r="P352" s="233">
        <v>0</v>
      </c>
      <c r="Q352" s="233">
        <f>ROUND(E352*P352,2)</f>
        <v>0</v>
      </c>
      <c r="R352" s="235"/>
      <c r="S352" s="235" t="s">
        <v>200</v>
      </c>
      <c r="T352" s="236" t="s">
        <v>185</v>
      </c>
      <c r="U352" s="220">
        <v>0</v>
      </c>
      <c r="V352" s="220">
        <f>ROUND(E352*U352,2)</f>
        <v>0</v>
      </c>
      <c r="W352" s="220"/>
      <c r="X352" s="220" t="s">
        <v>217</v>
      </c>
      <c r="Y352" s="220" t="s">
        <v>187</v>
      </c>
      <c r="Z352" s="209"/>
      <c r="AA352" s="209"/>
      <c r="AB352" s="209"/>
      <c r="AC352" s="209"/>
      <c r="AD352" s="209"/>
      <c r="AE352" s="209"/>
      <c r="AF352" s="209"/>
      <c r="AG352" s="209" t="s">
        <v>357</v>
      </c>
      <c r="AH352" s="209"/>
      <c r="AI352" s="209"/>
      <c r="AJ352" s="209"/>
      <c r="AK352" s="209"/>
      <c r="AL352" s="209"/>
      <c r="AM352" s="209"/>
      <c r="AN352" s="209"/>
      <c r="AO352" s="209"/>
      <c r="AP352" s="209"/>
      <c r="AQ352" s="209"/>
      <c r="AR352" s="209"/>
      <c r="AS352" s="209"/>
      <c r="AT352" s="209"/>
      <c r="AU352" s="209"/>
      <c r="AV352" s="209"/>
      <c r="AW352" s="209"/>
      <c r="AX352" s="209"/>
      <c r="AY352" s="209"/>
      <c r="AZ352" s="209"/>
      <c r="BA352" s="209"/>
      <c r="BB352" s="209"/>
      <c r="BC352" s="209"/>
      <c r="BD352" s="209"/>
      <c r="BE352" s="209"/>
      <c r="BF352" s="209"/>
      <c r="BG352" s="209"/>
      <c r="BH352" s="209"/>
    </row>
    <row r="353" spans="1:60" outlineLevel="2" x14ac:dyDescent="0.25">
      <c r="A353" s="216"/>
      <c r="B353" s="217"/>
      <c r="C353" s="244" t="s">
        <v>662</v>
      </c>
      <c r="D353" s="238"/>
      <c r="E353" s="238"/>
      <c r="F353" s="238"/>
      <c r="G353" s="238"/>
      <c r="H353" s="220"/>
      <c r="I353" s="220"/>
      <c r="J353" s="220"/>
      <c r="K353" s="220"/>
      <c r="L353" s="220"/>
      <c r="M353" s="220"/>
      <c r="N353" s="219"/>
      <c r="O353" s="219"/>
      <c r="P353" s="219"/>
      <c r="Q353" s="219"/>
      <c r="R353" s="220"/>
      <c r="S353" s="220"/>
      <c r="T353" s="220"/>
      <c r="U353" s="220"/>
      <c r="V353" s="220"/>
      <c r="W353" s="220"/>
      <c r="X353" s="220"/>
      <c r="Y353" s="220"/>
      <c r="Z353" s="209"/>
      <c r="AA353" s="209"/>
      <c r="AB353" s="209"/>
      <c r="AC353" s="209"/>
      <c r="AD353" s="209"/>
      <c r="AE353" s="209"/>
      <c r="AF353" s="209"/>
      <c r="AG353" s="209" t="s">
        <v>190</v>
      </c>
      <c r="AH353" s="209"/>
      <c r="AI353" s="209"/>
      <c r="AJ353" s="209"/>
      <c r="AK353" s="209"/>
      <c r="AL353" s="209"/>
      <c r="AM353" s="209"/>
      <c r="AN353" s="209"/>
      <c r="AO353" s="209"/>
      <c r="AP353" s="209"/>
      <c r="AQ353" s="209"/>
      <c r="AR353" s="209"/>
      <c r="AS353" s="209"/>
      <c r="AT353" s="209"/>
      <c r="AU353" s="209"/>
      <c r="AV353" s="209"/>
      <c r="AW353" s="209"/>
      <c r="AX353" s="209"/>
      <c r="AY353" s="209"/>
      <c r="AZ353" s="209"/>
      <c r="BA353" s="209"/>
      <c r="BB353" s="209"/>
      <c r="BC353" s="209"/>
      <c r="BD353" s="209"/>
      <c r="BE353" s="209"/>
      <c r="BF353" s="209"/>
      <c r="BG353" s="209"/>
      <c r="BH353" s="209"/>
    </row>
    <row r="354" spans="1:60" outlineLevel="2" x14ac:dyDescent="0.25">
      <c r="A354" s="216"/>
      <c r="B354" s="217"/>
      <c r="C354" s="245"/>
      <c r="D354" s="240"/>
      <c r="E354" s="240"/>
      <c r="F354" s="240"/>
      <c r="G354" s="240"/>
      <c r="H354" s="220"/>
      <c r="I354" s="220"/>
      <c r="J354" s="220"/>
      <c r="K354" s="220"/>
      <c r="L354" s="220"/>
      <c r="M354" s="220"/>
      <c r="N354" s="219"/>
      <c r="O354" s="219"/>
      <c r="P354" s="219"/>
      <c r="Q354" s="219"/>
      <c r="R354" s="220"/>
      <c r="S354" s="220"/>
      <c r="T354" s="220"/>
      <c r="U354" s="220"/>
      <c r="V354" s="220"/>
      <c r="W354" s="220"/>
      <c r="X354" s="220"/>
      <c r="Y354" s="220"/>
      <c r="Z354" s="209"/>
      <c r="AA354" s="209"/>
      <c r="AB354" s="209"/>
      <c r="AC354" s="209"/>
      <c r="AD354" s="209"/>
      <c r="AE354" s="209"/>
      <c r="AF354" s="209"/>
      <c r="AG354" s="209" t="s">
        <v>191</v>
      </c>
      <c r="AH354" s="209"/>
      <c r="AI354" s="209"/>
      <c r="AJ354" s="209"/>
      <c r="AK354" s="209"/>
      <c r="AL354" s="209"/>
      <c r="AM354" s="209"/>
      <c r="AN354" s="209"/>
      <c r="AO354" s="209"/>
      <c r="AP354" s="209"/>
      <c r="AQ354" s="209"/>
      <c r="AR354" s="209"/>
      <c r="AS354" s="209"/>
      <c r="AT354" s="209"/>
      <c r="AU354" s="209"/>
      <c r="AV354" s="209"/>
      <c r="AW354" s="209"/>
      <c r="AX354" s="209"/>
      <c r="AY354" s="209"/>
      <c r="AZ354" s="209"/>
      <c r="BA354" s="209"/>
      <c r="BB354" s="209"/>
      <c r="BC354" s="209"/>
      <c r="BD354" s="209"/>
      <c r="BE354" s="209"/>
      <c r="BF354" s="209"/>
      <c r="BG354" s="209"/>
      <c r="BH354" s="209"/>
    </row>
    <row r="355" spans="1:60" outlineLevel="1" x14ac:dyDescent="0.25">
      <c r="A355" s="230">
        <v>128</v>
      </c>
      <c r="B355" s="231" t="s">
        <v>663</v>
      </c>
      <c r="C355" s="243" t="s">
        <v>664</v>
      </c>
      <c r="D355" s="232" t="s">
        <v>277</v>
      </c>
      <c r="E355" s="233">
        <v>1</v>
      </c>
      <c r="F355" s="234"/>
      <c r="G355" s="235">
        <f>ROUND(E355*F355,2)</f>
        <v>0</v>
      </c>
      <c r="H355" s="234"/>
      <c r="I355" s="235">
        <f>ROUND(E355*H355,2)</f>
        <v>0</v>
      </c>
      <c r="J355" s="234"/>
      <c r="K355" s="235">
        <f>ROUND(E355*J355,2)</f>
        <v>0</v>
      </c>
      <c r="L355" s="235">
        <v>21</v>
      </c>
      <c r="M355" s="235">
        <f>G355*(1+L355/100)</f>
        <v>0</v>
      </c>
      <c r="N355" s="233">
        <v>0</v>
      </c>
      <c r="O355" s="233">
        <f>ROUND(E355*N355,2)</f>
        <v>0</v>
      </c>
      <c r="P355" s="233">
        <v>0</v>
      </c>
      <c r="Q355" s="233">
        <f>ROUND(E355*P355,2)</f>
        <v>0</v>
      </c>
      <c r="R355" s="235"/>
      <c r="S355" s="235" t="s">
        <v>200</v>
      </c>
      <c r="T355" s="236" t="s">
        <v>185</v>
      </c>
      <c r="U355" s="220">
        <v>0</v>
      </c>
      <c r="V355" s="220">
        <f>ROUND(E355*U355,2)</f>
        <v>0</v>
      </c>
      <c r="W355" s="220"/>
      <c r="X355" s="220" t="s">
        <v>217</v>
      </c>
      <c r="Y355" s="220" t="s">
        <v>187</v>
      </c>
      <c r="Z355" s="209"/>
      <c r="AA355" s="209"/>
      <c r="AB355" s="209"/>
      <c r="AC355" s="209"/>
      <c r="AD355" s="209"/>
      <c r="AE355" s="209"/>
      <c r="AF355" s="209"/>
      <c r="AG355" s="209" t="s">
        <v>357</v>
      </c>
      <c r="AH355" s="209"/>
      <c r="AI355" s="209"/>
      <c r="AJ355" s="209"/>
      <c r="AK355" s="209"/>
      <c r="AL355" s="209"/>
      <c r="AM355" s="209"/>
      <c r="AN355" s="209"/>
      <c r="AO355" s="209"/>
      <c r="AP355" s="209"/>
      <c r="AQ355" s="209"/>
      <c r="AR355" s="209"/>
      <c r="AS355" s="209"/>
      <c r="AT355" s="209"/>
      <c r="AU355" s="209"/>
      <c r="AV355" s="209"/>
      <c r="AW355" s="209"/>
      <c r="AX355" s="209"/>
      <c r="AY355" s="209"/>
      <c r="AZ355" s="209"/>
      <c r="BA355" s="209"/>
      <c r="BB355" s="209"/>
      <c r="BC355" s="209"/>
      <c r="BD355" s="209"/>
      <c r="BE355" s="209"/>
      <c r="BF355" s="209"/>
      <c r="BG355" s="209"/>
      <c r="BH355" s="209"/>
    </row>
    <row r="356" spans="1:60" outlineLevel="2" x14ac:dyDescent="0.25">
      <c r="A356" s="216"/>
      <c r="B356" s="217"/>
      <c r="C356" s="244" t="s">
        <v>665</v>
      </c>
      <c r="D356" s="238"/>
      <c r="E356" s="238"/>
      <c r="F356" s="238"/>
      <c r="G356" s="238"/>
      <c r="H356" s="220"/>
      <c r="I356" s="220"/>
      <c r="J356" s="220"/>
      <c r="K356" s="220"/>
      <c r="L356" s="220"/>
      <c r="M356" s="220"/>
      <c r="N356" s="219"/>
      <c r="O356" s="219"/>
      <c r="P356" s="219"/>
      <c r="Q356" s="219"/>
      <c r="R356" s="220"/>
      <c r="S356" s="220"/>
      <c r="T356" s="220"/>
      <c r="U356" s="220"/>
      <c r="V356" s="220"/>
      <c r="W356" s="220"/>
      <c r="X356" s="220"/>
      <c r="Y356" s="220"/>
      <c r="Z356" s="209"/>
      <c r="AA356" s="209"/>
      <c r="AB356" s="209"/>
      <c r="AC356" s="209"/>
      <c r="AD356" s="209"/>
      <c r="AE356" s="209"/>
      <c r="AF356" s="209"/>
      <c r="AG356" s="209" t="s">
        <v>190</v>
      </c>
      <c r="AH356" s="209"/>
      <c r="AI356" s="209"/>
      <c r="AJ356" s="209"/>
      <c r="AK356" s="209"/>
      <c r="AL356" s="209"/>
      <c r="AM356" s="209"/>
      <c r="AN356" s="209"/>
      <c r="AO356" s="209"/>
      <c r="AP356" s="209"/>
      <c r="AQ356" s="209"/>
      <c r="AR356" s="209"/>
      <c r="AS356" s="209"/>
      <c r="AT356" s="209"/>
      <c r="AU356" s="209"/>
      <c r="AV356" s="209"/>
      <c r="AW356" s="209"/>
      <c r="AX356" s="209"/>
      <c r="AY356" s="209"/>
      <c r="AZ356" s="209"/>
      <c r="BA356" s="209"/>
      <c r="BB356" s="209"/>
      <c r="BC356" s="209"/>
      <c r="BD356" s="209"/>
      <c r="BE356" s="209"/>
      <c r="BF356" s="209"/>
      <c r="BG356" s="209"/>
      <c r="BH356" s="209"/>
    </row>
    <row r="357" spans="1:60" outlineLevel="2" x14ac:dyDescent="0.25">
      <c r="A357" s="216"/>
      <c r="B357" s="217"/>
      <c r="C357" s="245"/>
      <c r="D357" s="240"/>
      <c r="E357" s="240"/>
      <c r="F357" s="240"/>
      <c r="G357" s="240"/>
      <c r="H357" s="220"/>
      <c r="I357" s="220"/>
      <c r="J357" s="220"/>
      <c r="K357" s="220"/>
      <c r="L357" s="220"/>
      <c r="M357" s="220"/>
      <c r="N357" s="219"/>
      <c r="O357" s="219"/>
      <c r="P357" s="219"/>
      <c r="Q357" s="219"/>
      <c r="R357" s="220"/>
      <c r="S357" s="220"/>
      <c r="T357" s="220"/>
      <c r="U357" s="220"/>
      <c r="V357" s="220"/>
      <c r="W357" s="220"/>
      <c r="X357" s="220"/>
      <c r="Y357" s="220"/>
      <c r="Z357" s="209"/>
      <c r="AA357" s="209"/>
      <c r="AB357" s="209"/>
      <c r="AC357" s="209"/>
      <c r="AD357" s="209"/>
      <c r="AE357" s="209"/>
      <c r="AF357" s="209"/>
      <c r="AG357" s="209" t="s">
        <v>191</v>
      </c>
      <c r="AH357" s="209"/>
      <c r="AI357" s="209"/>
      <c r="AJ357" s="209"/>
      <c r="AK357" s="209"/>
      <c r="AL357" s="209"/>
      <c r="AM357" s="209"/>
      <c r="AN357" s="209"/>
      <c r="AO357" s="209"/>
      <c r="AP357" s="209"/>
      <c r="AQ357" s="209"/>
      <c r="AR357" s="209"/>
      <c r="AS357" s="209"/>
      <c r="AT357" s="209"/>
      <c r="AU357" s="209"/>
      <c r="AV357" s="209"/>
      <c r="AW357" s="209"/>
      <c r="AX357" s="209"/>
      <c r="AY357" s="209"/>
      <c r="AZ357" s="209"/>
      <c r="BA357" s="209"/>
      <c r="BB357" s="209"/>
      <c r="BC357" s="209"/>
      <c r="BD357" s="209"/>
      <c r="BE357" s="209"/>
      <c r="BF357" s="209"/>
      <c r="BG357" s="209"/>
      <c r="BH357" s="209"/>
    </row>
    <row r="358" spans="1:60" outlineLevel="1" x14ac:dyDescent="0.25">
      <c r="A358" s="230">
        <v>129</v>
      </c>
      <c r="B358" s="231" t="s">
        <v>666</v>
      </c>
      <c r="C358" s="243" t="s">
        <v>667</v>
      </c>
      <c r="D358" s="232" t="s">
        <v>277</v>
      </c>
      <c r="E358" s="233">
        <v>2</v>
      </c>
      <c r="F358" s="234"/>
      <c r="G358" s="235">
        <f>ROUND(E358*F358,2)</f>
        <v>0</v>
      </c>
      <c r="H358" s="234"/>
      <c r="I358" s="235">
        <f>ROUND(E358*H358,2)</f>
        <v>0</v>
      </c>
      <c r="J358" s="234"/>
      <c r="K358" s="235">
        <f>ROUND(E358*J358,2)</f>
        <v>0</v>
      </c>
      <c r="L358" s="235">
        <v>21</v>
      </c>
      <c r="M358" s="235">
        <f>G358*(1+L358/100)</f>
        <v>0</v>
      </c>
      <c r="N358" s="233">
        <v>0</v>
      </c>
      <c r="O358" s="233">
        <f>ROUND(E358*N358,2)</f>
        <v>0</v>
      </c>
      <c r="P358" s="233">
        <v>0</v>
      </c>
      <c r="Q358" s="233">
        <f>ROUND(E358*P358,2)</f>
        <v>0</v>
      </c>
      <c r="R358" s="235"/>
      <c r="S358" s="235" t="s">
        <v>200</v>
      </c>
      <c r="T358" s="236" t="s">
        <v>185</v>
      </c>
      <c r="U358" s="220">
        <v>0</v>
      </c>
      <c r="V358" s="220">
        <f>ROUND(E358*U358,2)</f>
        <v>0</v>
      </c>
      <c r="W358" s="220"/>
      <c r="X358" s="220" t="s">
        <v>217</v>
      </c>
      <c r="Y358" s="220" t="s">
        <v>187</v>
      </c>
      <c r="Z358" s="209"/>
      <c r="AA358" s="209"/>
      <c r="AB358" s="209"/>
      <c r="AC358" s="209"/>
      <c r="AD358" s="209"/>
      <c r="AE358" s="209"/>
      <c r="AF358" s="209"/>
      <c r="AG358" s="209" t="s">
        <v>357</v>
      </c>
      <c r="AH358" s="209"/>
      <c r="AI358" s="209"/>
      <c r="AJ358" s="209"/>
      <c r="AK358" s="209"/>
      <c r="AL358" s="209"/>
      <c r="AM358" s="209"/>
      <c r="AN358" s="209"/>
      <c r="AO358" s="209"/>
      <c r="AP358" s="209"/>
      <c r="AQ358" s="209"/>
      <c r="AR358" s="209"/>
      <c r="AS358" s="209"/>
      <c r="AT358" s="209"/>
      <c r="AU358" s="209"/>
      <c r="AV358" s="209"/>
      <c r="AW358" s="209"/>
      <c r="AX358" s="209"/>
      <c r="AY358" s="209"/>
      <c r="AZ358" s="209"/>
      <c r="BA358" s="209"/>
      <c r="BB358" s="209"/>
      <c r="BC358" s="209"/>
      <c r="BD358" s="209"/>
      <c r="BE358" s="209"/>
      <c r="BF358" s="209"/>
      <c r="BG358" s="209"/>
      <c r="BH358" s="209"/>
    </row>
    <row r="359" spans="1:60" outlineLevel="2" x14ac:dyDescent="0.25">
      <c r="A359" s="216"/>
      <c r="B359" s="217"/>
      <c r="C359" s="244" t="s">
        <v>668</v>
      </c>
      <c r="D359" s="238"/>
      <c r="E359" s="238"/>
      <c r="F359" s="238"/>
      <c r="G359" s="238"/>
      <c r="H359" s="220"/>
      <c r="I359" s="220"/>
      <c r="J359" s="220"/>
      <c r="K359" s="220"/>
      <c r="L359" s="220"/>
      <c r="M359" s="220"/>
      <c r="N359" s="219"/>
      <c r="O359" s="219"/>
      <c r="P359" s="219"/>
      <c r="Q359" s="219"/>
      <c r="R359" s="220"/>
      <c r="S359" s="220"/>
      <c r="T359" s="220"/>
      <c r="U359" s="220"/>
      <c r="V359" s="220"/>
      <c r="W359" s="220"/>
      <c r="X359" s="220"/>
      <c r="Y359" s="220"/>
      <c r="Z359" s="209"/>
      <c r="AA359" s="209"/>
      <c r="AB359" s="209"/>
      <c r="AC359" s="209"/>
      <c r="AD359" s="209"/>
      <c r="AE359" s="209"/>
      <c r="AF359" s="209"/>
      <c r="AG359" s="209" t="s">
        <v>190</v>
      </c>
      <c r="AH359" s="209"/>
      <c r="AI359" s="209"/>
      <c r="AJ359" s="209"/>
      <c r="AK359" s="209"/>
      <c r="AL359" s="209"/>
      <c r="AM359" s="209"/>
      <c r="AN359" s="209"/>
      <c r="AO359" s="209"/>
      <c r="AP359" s="209"/>
      <c r="AQ359" s="209"/>
      <c r="AR359" s="209"/>
      <c r="AS359" s="209"/>
      <c r="AT359" s="209"/>
      <c r="AU359" s="209"/>
      <c r="AV359" s="209"/>
      <c r="AW359" s="209"/>
      <c r="AX359" s="209"/>
      <c r="AY359" s="209"/>
      <c r="AZ359" s="209"/>
      <c r="BA359" s="209"/>
      <c r="BB359" s="209"/>
      <c r="BC359" s="209"/>
      <c r="BD359" s="209"/>
      <c r="BE359" s="209"/>
      <c r="BF359" s="209"/>
      <c r="BG359" s="209"/>
      <c r="BH359" s="209"/>
    </row>
    <row r="360" spans="1:60" outlineLevel="2" x14ac:dyDescent="0.25">
      <c r="A360" s="216"/>
      <c r="B360" s="217"/>
      <c r="C360" s="245"/>
      <c r="D360" s="240"/>
      <c r="E360" s="240"/>
      <c r="F360" s="240"/>
      <c r="G360" s="240"/>
      <c r="H360" s="220"/>
      <c r="I360" s="220"/>
      <c r="J360" s="220"/>
      <c r="K360" s="220"/>
      <c r="L360" s="220"/>
      <c r="M360" s="220"/>
      <c r="N360" s="219"/>
      <c r="O360" s="219"/>
      <c r="P360" s="219"/>
      <c r="Q360" s="219"/>
      <c r="R360" s="220"/>
      <c r="S360" s="220"/>
      <c r="T360" s="220"/>
      <c r="U360" s="220"/>
      <c r="V360" s="220"/>
      <c r="W360" s="220"/>
      <c r="X360" s="220"/>
      <c r="Y360" s="220"/>
      <c r="Z360" s="209"/>
      <c r="AA360" s="209"/>
      <c r="AB360" s="209"/>
      <c r="AC360" s="209"/>
      <c r="AD360" s="209"/>
      <c r="AE360" s="209"/>
      <c r="AF360" s="209"/>
      <c r="AG360" s="209" t="s">
        <v>191</v>
      </c>
      <c r="AH360" s="209"/>
      <c r="AI360" s="209"/>
      <c r="AJ360" s="209"/>
      <c r="AK360" s="209"/>
      <c r="AL360" s="209"/>
      <c r="AM360" s="209"/>
      <c r="AN360" s="209"/>
      <c r="AO360" s="209"/>
      <c r="AP360" s="209"/>
      <c r="AQ360" s="209"/>
      <c r="AR360" s="209"/>
      <c r="AS360" s="209"/>
      <c r="AT360" s="209"/>
      <c r="AU360" s="209"/>
      <c r="AV360" s="209"/>
      <c r="AW360" s="209"/>
      <c r="AX360" s="209"/>
      <c r="AY360" s="209"/>
      <c r="AZ360" s="209"/>
      <c r="BA360" s="209"/>
      <c r="BB360" s="209"/>
      <c r="BC360" s="209"/>
      <c r="BD360" s="209"/>
      <c r="BE360" s="209"/>
      <c r="BF360" s="209"/>
      <c r="BG360" s="209"/>
      <c r="BH360" s="209"/>
    </row>
    <row r="361" spans="1:60" ht="20.399999999999999" outlineLevel="1" x14ac:dyDescent="0.25">
      <c r="A361" s="230">
        <v>130</v>
      </c>
      <c r="B361" s="231" t="s">
        <v>669</v>
      </c>
      <c r="C361" s="243" t="s">
        <v>670</v>
      </c>
      <c r="D361" s="232" t="s">
        <v>356</v>
      </c>
      <c r="E361" s="233">
        <v>1</v>
      </c>
      <c r="F361" s="234"/>
      <c r="G361" s="235">
        <f>ROUND(E361*F361,2)</f>
        <v>0</v>
      </c>
      <c r="H361" s="234"/>
      <c r="I361" s="235">
        <f>ROUND(E361*H361,2)</f>
        <v>0</v>
      </c>
      <c r="J361" s="234"/>
      <c r="K361" s="235">
        <f>ROUND(E361*J361,2)</f>
        <v>0</v>
      </c>
      <c r="L361" s="235">
        <v>21</v>
      </c>
      <c r="M361" s="235">
        <f>G361*(1+L361/100)</f>
        <v>0</v>
      </c>
      <c r="N361" s="233">
        <v>0</v>
      </c>
      <c r="O361" s="233">
        <f>ROUND(E361*N361,2)</f>
        <v>0</v>
      </c>
      <c r="P361" s="233">
        <v>0</v>
      </c>
      <c r="Q361" s="233">
        <f>ROUND(E361*P361,2)</f>
        <v>0</v>
      </c>
      <c r="R361" s="235"/>
      <c r="S361" s="235" t="s">
        <v>200</v>
      </c>
      <c r="T361" s="236" t="s">
        <v>185</v>
      </c>
      <c r="U361" s="220">
        <v>0</v>
      </c>
      <c r="V361" s="220">
        <f>ROUND(E361*U361,2)</f>
        <v>0</v>
      </c>
      <c r="W361" s="220"/>
      <c r="X361" s="220" t="s">
        <v>217</v>
      </c>
      <c r="Y361" s="220" t="s">
        <v>187</v>
      </c>
      <c r="Z361" s="209"/>
      <c r="AA361" s="209"/>
      <c r="AB361" s="209"/>
      <c r="AC361" s="209"/>
      <c r="AD361" s="209"/>
      <c r="AE361" s="209"/>
      <c r="AF361" s="209"/>
      <c r="AG361" s="209" t="s">
        <v>357</v>
      </c>
      <c r="AH361" s="209"/>
      <c r="AI361" s="209"/>
      <c r="AJ361" s="209"/>
      <c r="AK361" s="209"/>
      <c r="AL361" s="209"/>
      <c r="AM361" s="209"/>
      <c r="AN361" s="209"/>
      <c r="AO361" s="209"/>
      <c r="AP361" s="209"/>
      <c r="AQ361" s="209"/>
      <c r="AR361" s="209"/>
      <c r="AS361" s="209"/>
      <c r="AT361" s="209"/>
      <c r="AU361" s="209"/>
      <c r="AV361" s="209"/>
      <c r="AW361" s="209"/>
      <c r="AX361" s="209"/>
      <c r="AY361" s="209"/>
      <c r="AZ361" s="209"/>
      <c r="BA361" s="209"/>
      <c r="BB361" s="209"/>
      <c r="BC361" s="209"/>
      <c r="BD361" s="209"/>
      <c r="BE361" s="209"/>
      <c r="BF361" s="209"/>
      <c r="BG361" s="209"/>
      <c r="BH361" s="209"/>
    </row>
    <row r="362" spans="1:60" outlineLevel="2" x14ac:dyDescent="0.25">
      <c r="A362" s="216"/>
      <c r="B362" s="217"/>
      <c r="C362" s="246"/>
      <c r="D362" s="241"/>
      <c r="E362" s="241"/>
      <c r="F362" s="241"/>
      <c r="G362" s="241"/>
      <c r="H362" s="220"/>
      <c r="I362" s="220"/>
      <c r="J362" s="220"/>
      <c r="K362" s="220"/>
      <c r="L362" s="220"/>
      <c r="M362" s="220"/>
      <c r="N362" s="219"/>
      <c r="O362" s="219"/>
      <c r="P362" s="219"/>
      <c r="Q362" s="219"/>
      <c r="R362" s="220"/>
      <c r="S362" s="220"/>
      <c r="T362" s="220"/>
      <c r="U362" s="220"/>
      <c r="V362" s="220"/>
      <c r="W362" s="220"/>
      <c r="X362" s="220"/>
      <c r="Y362" s="220"/>
      <c r="Z362" s="209"/>
      <c r="AA362" s="209"/>
      <c r="AB362" s="209"/>
      <c r="AC362" s="209"/>
      <c r="AD362" s="209"/>
      <c r="AE362" s="209"/>
      <c r="AF362" s="209"/>
      <c r="AG362" s="209" t="s">
        <v>191</v>
      </c>
      <c r="AH362" s="209"/>
      <c r="AI362" s="209"/>
      <c r="AJ362" s="209"/>
      <c r="AK362" s="209"/>
      <c r="AL362" s="209"/>
      <c r="AM362" s="209"/>
      <c r="AN362" s="209"/>
      <c r="AO362" s="209"/>
      <c r="AP362" s="209"/>
      <c r="AQ362" s="209"/>
      <c r="AR362" s="209"/>
      <c r="AS362" s="209"/>
      <c r="AT362" s="209"/>
      <c r="AU362" s="209"/>
      <c r="AV362" s="209"/>
      <c r="AW362" s="209"/>
      <c r="AX362" s="209"/>
      <c r="AY362" s="209"/>
      <c r="AZ362" s="209"/>
      <c r="BA362" s="209"/>
      <c r="BB362" s="209"/>
      <c r="BC362" s="209"/>
      <c r="BD362" s="209"/>
      <c r="BE362" s="209"/>
      <c r="BF362" s="209"/>
      <c r="BG362" s="209"/>
      <c r="BH362" s="209"/>
    </row>
    <row r="363" spans="1:60" outlineLevel="1" x14ac:dyDescent="0.25">
      <c r="A363" s="230">
        <v>131</v>
      </c>
      <c r="B363" s="231" t="s">
        <v>671</v>
      </c>
      <c r="C363" s="243" t="s">
        <v>672</v>
      </c>
      <c r="D363" s="232" t="s">
        <v>356</v>
      </c>
      <c r="E363" s="233">
        <v>1</v>
      </c>
      <c r="F363" s="234"/>
      <c r="G363" s="235">
        <f>ROUND(E363*F363,2)</f>
        <v>0</v>
      </c>
      <c r="H363" s="234"/>
      <c r="I363" s="235">
        <f>ROUND(E363*H363,2)</f>
        <v>0</v>
      </c>
      <c r="J363" s="234"/>
      <c r="K363" s="235">
        <f>ROUND(E363*J363,2)</f>
        <v>0</v>
      </c>
      <c r="L363" s="235">
        <v>21</v>
      </c>
      <c r="M363" s="235">
        <f>G363*(1+L363/100)</f>
        <v>0</v>
      </c>
      <c r="N363" s="233">
        <v>0</v>
      </c>
      <c r="O363" s="233">
        <f>ROUND(E363*N363,2)</f>
        <v>0</v>
      </c>
      <c r="P363" s="233">
        <v>0</v>
      </c>
      <c r="Q363" s="233">
        <f>ROUND(E363*P363,2)</f>
        <v>0</v>
      </c>
      <c r="R363" s="235"/>
      <c r="S363" s="235" t="s">
        <v>200</v>
      </c>
      <c r="T363" s="236" t="s">
        <v>185</v>
      </c>
      <c r="U363" s="220">
        <v>0</v>
      </c>
      <c r="V363" s="220">
        <f>ROUND(E363*U363,2)</f>
        <v>0</v>
      </c>
      <c r="W363" s="220"/>
      <c r="X363" s="220" t="s">
        <v>217</v>
      </c>
      <c r="Y363" s="220" t="s">
        <v>187</v>
      </c>
      <c r="Z363" s="209"/>
      <c r="AA363" s="209"/>
      <c r="AB363" s="209"/>
      <c r="AC363" s="209"/>
      <c r="AD363" s="209"/>
      <c r="AE363" s="209"/>
      <c r="AF363" s="209"/>
      <c r="AG363" s="209" t="s">
        <v>357</v>
      </c>
      <c r="AH363" s="209"/>
      <c r="AI363" s="209"/>
      <c r="AJ363" s="209"/>
      <c r="AK363" s="209"/>
      <c r="AL363" s="209"/>
      <c r="AM363" s="209"/>
      <c r="AN363" s="209"/>
      <c r="AO363" s="209"/>
      <c r="AP363" s="209"/>
      <c r="AQ363" s="209"/>
      <c r="AR363" s="209"/>
      <c r="AS363" s="209"/>
      <c r="AT363" s="209"/>
      <c r="AU363" s="209"/>
      <c r="AV363" s="209"/>
      <c r="AW363" s="209"/>
      <c r="AX363" s="209"/>
      <c r="AY363" s="209"/>
      <c r="AZ363" s="209"/>
      <c r="BA363" s="209"/>
      <c r="BB363" s="209"/>
      <c r="BC363" s="209"/>
      <c r="BD363" s="209"/>
      <c r="BE363" s="209"/>
      <c r="BF363" s="209"/>
      <c r="BG363" s="209"/>
      <c r="BH363" s="209"/>
    </row>
    <row r="364" spans="1:60" outlineLevel="2" x14ac:dyDescent="0.25">
      <c r="A364" s="216"/>
      <c r="B364" s="217"/>
      <c r="C364" s="244" t="s">
        <v>673</v>
      </c>
      <c r="D364" s="238"/>
      <c r="E364" s="238"/>
      <c r="F364" s="238"/>
      <c r="G364" s="238"/>
      <c r="H364" s="220"/>
      <c r="I364" s="220"/>
      <c r="J364" s="220"/>
      <c r="K364" s="220"/>
      <c r="L364" s="220"/>
      <c r="M364" s="220"/>
      <c r="N364" s="219"/>
      <c r="O364" s="219"/>
      <c r="P364" s="219"/>
      <c r="Q364" s="219"/>
      <c r="R364" s="220"/>
      <c r="S364" s="220"/>
      <c r="T364" s="220"/>
      <c r="U364" s="220"/>
      <c r="V364" s="220"/>
      <c r="W364" s="220"/>
      <c r="X364" s="220"/>
      <c r="Y364" s="220"/>
      <c r="Z364" s="209"/>
      <c r="AA364" s="209"/>
      <c r="AB364" s="209"/>
      <c r="AC364" s="209"/>
      <c r="AD364" s="209"/>
      <c r="AE364" s="209"/>
      <c r="AF364" s="209"/>
      <c r="AG364" s="209" t="s">
        <v>190</v>
      </c>
      <c r="AH364" s="209"/>
      <c r="AI364" s="209"/>
      <c r="AJ364" s="209"/>
      <c r="AK364" s="209"/>
      <c r="AL364" s="209"/>
      <c r="AM364" s="209"/>
      <c r="AN364" s="209"/>
      <c r="AO364" s="209"/>
      <c r="AP364" s="209"/>
      <c r="AQ364" s="209"/>
      <c r="AR364" s="209"/>
      <c r="AS364" s="209"/>
      <c r="AT364" s="209"/>
      <c r="AU364" s="209"/>
      <c r="AV364" s="209"/>
      <c r="AW364" s="209"/>
      <c r="AX364" s="209"/>
      <c r="AY364" s="209"/>
      <c r="AZ364" s="209"/>
      <c r="BA364" s="209"/>
      <c r="BB364" s="209"/>
      <c r="BC364" s="209"/>
      <c r="BD364" s="209"/>
      <c r="BE364" s="209"/>
      <c r="BF364" s="209"/>
      <c r="BG364" s="209"/>
      <c r="BH364" s="209"/>
    </row>
    <row r="365" spans="1:60" outlineLevel="2" x14ac:dyDescent="0.25">
      <c r="A365" s="216"/>
      <c r="B365" s="217"/>
      <c r="C365" s="245"/>
      <c r="D365" s="240"/>
      <c r="E365" s="240"/>
      <c r="F365" s="240"/>
      <c r="G365" s="240"/>
      <c r="H365" s="220"/>
      <c r="I365" s="220"/>
      <c r="J365" s="220"/>
      <c r="K365" s="220"/>
      <c r="L365" s="220"/>
      <c r="M365" s="220"/>
      <c r="N365" s="219"/>
      <c r="O365" s="219"/>
      <c r="P365" s="219"/>
      <c r="Q365" s="219"/>
      <c r="R365" s="220"/>
      <c r="S365" s="220"/>
      <c r="T365" s="220"/>
      <c r="U365" s="220"/>
      <c r="V365" s="220"/>
      <c r="W365" s="220"/>
      <c r="X365" s="220"/>
      <c r="Y365" s="220"/>
      <c r="Z365" s="209"/>
      <c r="AA365" s="209"/>
      <c r="AB365" s="209"/>
      <c r="AC365" s="209"/>
      <c r="AD365" s="209"/>
      <c r="AE365" s="209"/>
      <c r="AF365" s="209"/>
      <c r="AG365" s="209" t="s">
        <v>191</v>
      </c>
      <c r="AH365" s="209"/>
      <c r="AI365" s="209"/>
      <c r="AJ365" s="209"/>
      <c r="AK365" s="209"/>
      <c r="AL365" s="209"/>
      <c r="AM365" s="209"/>
      <c r="AN365" s="209"/>
      <c r="AO365" s="209"/>
      <c r="AP365" s="209"/>
      <c r="AQ365" s="209"/>
      <c r="AR365" s="209"/>
      <c r="AS365" s="209"/>
      <c r="AT365" s="209"/>
      <c r="AU365" s="209"/>
      <c r="AV365" s="209"/>
      <c r="AW365" s="209"/>
      <c r="AX365" s="209"/>
      <c r="AY365" s="209"/>
      <c r="AZ365" s="209"/>
      <c r="BA365" s="209"/>
      <c r="BB365" s="209"/>
      <c r="BC365" s="209"/>
      <c r="BD365" s="209"/>
      <c r="BE365" s="209"/>
      <c r="BF365" s="209"/>
      <c r="BG365" s="209"/>
      <c r="BH365" s="209"/>
    </row>
    <row r="366" spans="1:60" ht="20.399999999999999" outlineLevel="1" x14ac:dyDescent="0.25">
      <c r="A366" s="230">
        <v>132</v>
      </c>
      <c r="B366" s="231" t="s">
        <v>674</v>
      </c>
      <c r="C366" s="243" t="s">
        <v>675</v>
      </c>
      <c r="D366" s="232" t="s">
        <v>356</v>
      </c>
      <c r="E366" s="233">
        <v>1</v>
      </c>
      <c r="F366" s="234"/>
      <c r="G366" s="235">
        <f>ROUND(E366*F366,2)</f>
        <v>0</v>
      </c>
      <c r="H366" s="234"/>
      <c r="I366" s="235">
        <f>ROUND(E366*H366,2)</f>
        <v>0</v>
      </c>
      <c r="J366" s="234"/>
      <c r="K366" s="235">
        <f>ROUND(E366*J366,2)</f>
        <v>0</v>
      </c>
      <c r="L366" s="235">
        <v>21</v>
      </c>
      <c r="M366" s="235">
        <f>G366*(1+L366/100)</f>
        <v>0</v>
      </c>
      <c r="N366" s="233">
        <v>0</v>
      </c>
      <c r="O366" s="233">
        <f>ROUND(E366*N366,2)</f>
        <v>0</v>
      </c>
      <c r="P366" s="233">
        <v>0</v>
      </c>
      <c r="Q366" s="233">
        <f>ROUND(E366*P366,2)</f>
        <v>0</v>
      </c>
      <c r="R366" s="235"/>
      <c r="S366" s="235" t="s">
        <v>200</v>
      </c>
      <c r="T366" s="236" t="s">
        <v>185</v>
      </c>
      <c r="U366" s="220">
        <v>0</v>
      </c>
      <c r="V366" s="220">
        <f>ROUND(E366*U366,2)</f>
        <v>0</v>
      </c>
      <c r="W366" s="220"/>
      <c r="X366" s="220" t="s">
        <v>217</v>
      </c>
      <c r="Y366" s="220" t="s">
        <v>187</v>
      </c>
      <c r="Z366" s="209"/>
      <c r="AA366" s="209"/>
      <c r="AB366" s="209"/>
      <c r="AC366" s="209"/>
      <c r="AD366" s="209"/>
      <c r="AE366" s="209"/>
      <c r="AF366" s="209"/>
      <c r="AG366" s="209" t="s">
        <v>357</v>
      </c>
      <c r="AH366" s="209"/>
      <c r="AI366" s="209"/>
      <c r="AJ366" s="209"/>
      <c r="AK366" s="209"/>
      <c r="AL366" s="209"/>
      <c r="AM366" s="209"/>
      <c r="AN366" s="209"/>
      <c r="AO366" s="209"/>
      <c r="AP366" s="209"/>
      <c r="AQ366" s="209"/>
      <c r="AR366" s="209"/>
      <c r="AS366" s="209"/>
      <c r="AT366" s="209"/>
      <c r="AU366" s="209"/>
      <c r="AV366" s="209"/>
      <c r="AW366" s="209"/>
      <c r="AX366" s="209"/>
      <c r="AY366" s="209"/>
      <c r="AZ366" s="209"/>
      <c r="BA366" s="209"/>
      <c r="BB366" s="209"/>
      <c r="BC366" s="209"/>
      <c r="BD366" s="209"/>
      <c r="BE366" s="209"/>
      <c r="BF366" s="209"/>
      <c r="BG366" s="209"/>
      <c r="BH366" s="209"/>
    </row>
    <row r="367" spans="1:60" outlineLevel="2" x14ac:dyDescent="0.25">
      <c r="A367" s="216"/>
      <c r="B367" s="217"/>
      <c r="C367" s="244" t="s">
        <v>676</v>
      </c>
      <c r="D367" s="238"/>
      <c r="E367" s="238"/>
      <c r="F367" s="238"/>
      <c r="G367" s="238"/>
      <c r="H367" s="220"/>
      <c r="I367" s="220"/>
      <c r="J367" s="220"/>
      <c r="K367" s="220"/>
      <c r="L367" s="220"/>
      <c r="M367" s="220"/>
      <c r="N367" s="219"/>
      <c r="O367" s="219"/>
      <c r="P367" s="219"/>
      <c r="Q367" s="219"/>
      <c r="R367" s="220"/>
      <c r="S367" s="220"/>
      <c r="T367" s="220"/>
      <c r="U367" s="220"/>
      <c r="V367" s="220"/>
      <c r="W367" s="220"/>
      <c r="X367" s="220"/>
      <c r="Y367" s="220"/>
      <c r="Z367" s="209"/>
      <c r="AA367" s="209"/>
      <c r="AB367" s="209"/>
      <c r="AC367" s="209"/>
      <c r="AD367" s="209"/>
      <c r="AE367" s="209"/>
      <c r="AF367" s="209"/>
      <c r="AG367" s="209" t="s">
        <v>190</v>
      </c>
      <c r="AH367" s="209"/>
      <c r="AI367" s="209"/>
      <c r="AJ367" s="209"/>
      <c r="AK367" s="209"/>
      <c r="AL367" s="209"/>
      <c r="AM367" s="209"/>
      <c r="AN367" s="209"/>
      <c r="AO367" s="209"/>
      <c r="AP367" s="209"/>
      <c r="AQ367" s="209"/>
      <c r="AR367" s="209"/>
      <c r="AS367" s="209"/>
      <c r="AT367" s="209"/>
      <c r="AU367" s="209"/>
      <c r="AV367" s="209"/>
      <c r="AW367" s="209"/>
      <c r="AX367" s="209"/>
      <c r="AY367" s="209"/>
      <c r="AZ367" s="209"/>
      <c r="BA367" s="209"/>
      <c r="BB367" s="209"/>
      <c r="BC367" s="209"/>
      <c r="BD367" s="209"/>
      <c r="BE367" s="209"/>
      <c r="BF367" s="209"/>
      <c r="BG367" s="209"/>
      <c r="BH367" s="209"/>
    </row>
    <row r="368" spans="1:60" outlineLevel="2" x14ac:dyDescent="0.25">
      <c r="A368" s="216"/>
      <c r="B368" s="217"/>
      <c r="C368" s="245"/>
      <c r="D368" s="240"/>
      <c r="E368" s="240"/>
      <c r="F368" s="240"/>
      <c r="G368" s="240"/>
      <c r="H368" s="220"/>
      <c r="I368" s="220"/>
      <c r="J368" s="220"/>
      <c r="K368" s="220"/>
      <c r="L368" s="220"/>
      <c r="M368" s="220"/>
      <c r="N368" s="219"/>
      <c r="O368" s="219"/>
      <c r="P368" s="219"/>
      <c r="Q368" s="219"/>
      <c r="R368" s="220"/>
      <c r="S368" s="220"/>
      <c r="T368" s="220"/>
      <c r="U368" s="220"/>
      <c r="V368" s="220"/>
      <c r="W368" s="220"/>
      <c r="X368" s="220"/>
      <c r="Y368" s="220"/>
      <c r="Z368" s="209"/>
      <c r="AA368" s="209"/>
      <c r="AB368" s="209"/>
      <c r="AC368" s="209"/>
      <c r="AD368" s="209"/>
      <c r="AE368" s="209"/>
      <c r="AF368" s="209"/>
      <c r="AG368" s="209" t="s">
        <v>191</v>
      </c>
      <c r="AH368" s="209"/>
      <c r="AI368" s="209"/>
      <c r="AJ368" s="209"/>
      <c r="AK368" s="209"/>
      <c r="AL368" s="209"/>
      <c r="AM368" s="209"/>
      <c r="AN368" s="209"/>
      <c r="AO368" s="209"/>
      <c r="AP368" s="209"/>
      <c r="AQ368" s="209"/>
      <c r="AR368" s="209"/>
      <c r="AS368" s="209"/>
      <c r="AT368" s="209"/>
      <c r="AU368" s="209"/>
      <c r="AV368" s="209"/>
      <c r="AW368" s="209"/>
      <c r="AX368" s="209"/>
      <c r="AY368" s="209"/>
      <c r="AZ368" s="209"/>
      <c r="BA368" s="209"/>
      <c r="BB368" s="209"/>
      <c r="BC368" s="209"/>
      <c r="BD368" s="209"/>
      <c r="BE368" s="209"/>
      <c r="BF368" s="209"/>
      <c r="BG368" s="209"/>
      <c r="BH368" s="209"/>
    </row>
    <row r="369" spans="1:60" outlineLevel="1" x14ac:dyDescent="0.25">
      <c r="A369" s="230">
        <v>133</v>
      </c>
      <c r="B369" s="231" t="s">
        <v>677</v>
      </c>
      <c r="C369" s="243" t="s">
        <v>678</v>
      </c>
      <c r="D369" s="232" t="s">
        <v>277</v>
      </c>
      <c r="E369" s="233">
        <v>2</v>
      </c>
      <c r="F369" s="234"/>
      <c r="G369" s="235">
        <f>ROUND(E369*F369,2)</f>
        <v>0</v>
      </c>
      <c r="H369" s="234"/>
      <c r="I369" s="235">
        <f>ROUND(E369*H369,2)</f>
        <v>0</v>
      </c>
      <c r="J369" s="234"/>
      <c r="K369" s="235">
        <f>ROUND(E369*J369,2)</f>
        <v>0</v>
      </c>
      <c r="L369" s="235">
        <v>21</v>
      </c>
      <c r="M369" s="235">
        <f>G369*(1+L369/100)</f>
        <v>0</v>
      </c>
      <c r="N369" s="233">
        <v>0</v>
      </c>
      <c r="O369" s="233">
        <f>ROUND(E369*N369,2)</f>
        <v>0</v>
      </c>
      <c r="P369" s="233">
        <v>0</v>
      </c>
      <c r="Q369" s="233">
        <f>ROUND(E369*P369,2)</f>
        <v>0</v>
      </c>
      <c r="R369" s="235"/>
      <c r="S369" s="235" t="s">
        <v>200</v>
      </c>
      <c r="T369" s="236" t="s">
        <v>185</v>
      </c>
      <c r="U369" s="220">
        <v>0</v>
      </c>
      <c r="V369" s="220">
        <f>ROUND(E369*U369,2)</f>
        <v>0</v>
      </c>
      <c r="W369" s="220"/>
      <c r="X369" s="220" t="s">
        <v>217</v>
      </c>
      <c r="Y369" s="220" t="s">
        <v>187</v>
      </c>
      <c r="Z369" s="209"/>
      <c r="AA369" s="209"/>
      <c r="AB369" s="209"/>
      <c r="AC369" s="209"/>
      <c r="AD369" s="209"/>
      <c r="AE369" s="209"/>
      <c r="AF369" s="209"/>
      <c r="AG369" s="209" t="s">
        <v>357</v>
      </c>
      <c r="AH369" s="209"/>
      <c r="AI369" s="209"/>
      <c r="AJ369" s="209"/>
      <c r="AK369" s="209"/>
      <c r="AL369" s="209"/>
      <c r="AM369" s="209"/>
      <c r="AN369" s="209"/>
      <c r="AO369" s="209"/>
      <c r="AP369" s="209"/>
      <c r="AQ369" s="209"/>
      <c r="AR369" s="209"/>
      <c r="AS369" s="209"/>
      <c r="AT369" s="209"/>
      <c r="AU369" s="209"/>
      <c r="AV369" s="209"/>
      <c r="AW369" s="209"/>
      <c r="AX369" s="209"/>
      <c r="AY369" s="209"/>
      <c r="AZ369" s="209"/>
      <c r="BA369" s="209"/>
      <c r="BB369" s="209"/>
      <c r="BC369" s="209"/>
      <c r="BD369" s="209"/>
      <c r="BE369" s="209"/>
      <c r="BF369" s="209"/>
      <c r="BG369" s="209"/>
      <c r="BH369" s="209"/>
    </row>
    <row r="370" spans="1:60" outlineLevel="2" x14ac:dyDescent="0.25">
      <c r="A370" s="216"/>
      <c r="B370" s="217"/>
      <c r="C370" s="244" t="s">
        <v>679</v>
      </c>
      <c r="D370" s="238"/>
      <c r="E370" s="238"/>
      <c r="F370" s="238"/>
      <c r="G370" s="238"/>
      <c r="H370" s="220"/>
      <c r="I370" s="220"/>
      <c r="J370" s="220"/>
      <c r="K370" s="220"/>
      <c r="L370" s="220"/>
      <c r="M370" s="220"/>
      <c r="N370" s="219"/>
      <c r="O370" s="219"/>
      <c r="P370" s="219"/>
      <c r="Q370" s="219"/>
      <c r="R370" s="220"/>
      <c r="S370" s="220"/>
      <c r="T370" s="220"/>
      <c r="U370" s="220"/>
      <c r="V370" s="220"/>
      <c r="W370" s="220"/>
      <c r="X370" s="220"/>
      <c r="Y370" s="220"/>
      <c r="Z370" s="209"/>
      <c r="AA370" s="209"/>
      <c r="AB370" s="209"/>
      <c r="AC370" s="209"/>
      <c r="AD370" s="209"/>
      <c r="AE370" s="209"/>
      <c r="AF370" s="209"/>
      <c r="AG370" s="209" t="s">
        <v>190</v>
      </c>
      <c r="AH370" s="209"/>
      <c r="AI370" s="209"/>
      <c r="AJ370" s="209"/>
      <c r="AK370" s="209"/>
      <c r="AL370" s="209"/>
      <c r="AM370" s="209"/>
      <c r="AN370" s="209"/>
      <c r="AO370" s="209"/>
      <c r="AP370" s="209"/>
      <c r="AQ370" s="209"/>
      <c r="AR370" s="209"/>
      <c r="AS370" s="209"/>
      <c r="AT370" s="209"/>
      <c r="AU370" s="209"/>
      <c r="AV370" s="209"/>
      <c r="AW370" s="209"/>
      <c r="AX370" s="209"/>
      <c r="AY370" s="209"/>
      <c r="AZ370" s="209"/>
      <c r="BA370" s="209"/>
      <c r="BB370" s="209"/>
      <c r="BC370" s="209"/>
      <c r="BD370" s="209"/>
      <c r="BE370" s="209"/>
      <c r="BF370" s="209"/>
      <c r="BG370" s="209"/>
      <c r="BH370" s="209"/>
    </row>
    <row r="371" spans="1:60" outlineLevel="2" x14ac:dyDescent="0.25">
      <c r="A371" s="216"/>
      <c r="B371" s="217"/>
      <c r="C371" s="245"/>
      <c r="D371" s="240"/>
      <c r="E371" s="240"/>
      <c r="F371" s="240"/>
      <c r="G371" s="240"/>
      <c r="H371" s="220"/>
      <c r="I371" s="220"/>
      <c r="J371" s="220"/>
      <c r="K371" s="220"/>
      <c r="L371" s="220"/>
      <c r="M371" s="220"/>
      <c r="N371" s="219"/>
      <c r="O371" s="219"/>
      <c r="P371" s="219"/>
      <c r="Q371" s="219"/>
      <c r="R371" s="220"/>
      <c r="S371" s="220"/>
      <c r="T371" s="220"/>
      <c r="U371" s="220"/>
      <c r="V371" s="220"/>
      <c r="W371" s="220"/>
      <c r="X371" s="220"/>
      <c r="Y371" s="220"/>
      <c r="Z371" s="209"/>
      <c r="AA371" s="209"/>
      <c r="AB371" s="209"/>
      <c r="AC371" s="209"/>
      <c r="AD371" s="209"/>
      <c r="AE371" s="209"/>
      <c r="AF371" s="209"/>
      <c r="AG371" s="209" t="s">
        <v>191</v>
      </c>
      <c r="AH371" s="209"/>
      <c r="AI371" s="209"/>
      <c r="AJ371" s="209"/>
      <c r="AK371" s="209"/>
      <c r="AL371" s="209"/>
      <c r="AM371" s="209"/>
      <c r="AN371" s="209"/>
      <c r="AO371" s="209"/>
      <c r="AP371" s="209"/>
      <c r="AQ371" s="209"/>
      <c r="AR371" s="209"/>
      <c r="AS371" s="209"/>
      <c r="AT371" s="209"/>
      <c r="AU371" s="209"/>
      <c r="AV371" s="209"/>
      <c r="AW371" s="209"/>
      <c r="AX371" s="209"/>
      <c r="AY371" s="209"/>
      <c r="AZ371" s="209"/>
      <c r="BA371" s="209"/>
      <c r="BB371" s="209"/>
      <c r="BC371" s="209"/>
      <c r="BD371" s="209"/>
      <c r="BE371" s="209"/>
      <c r="BF371" s="209"/>
      <c r="BG371" s="209"/>
      <c r="BH371" s="209"/>
    </row>
    <row r="372" spans="1:60" ht="20.399999999999999" outlineLevel="1" x14ac:dyDescent="0.25">
      <c r="A372" s="230">
        <v>134</v>
      </c>
      <c r="B372" s="231" t="s">
        <v>680</v>
      </c>
      <c r="C372" s="243" t="s">
        <v>681</v>
      </c>
      <c r="D372" s="232" t="s">
        <v>277</v>
      </c>
      <c r="E372" s="233">
        <v>2</v>
      </c>
      <c r="F372" s="234"/>
      <c r="G372" s="235">
        <f>ROUND(E372*F372,2)</f>
        <v>0</v>
      </c>
      <c r="H372" s="234"/>
      <c r="I372" s="235">
        <f>ROUND(E372*H372,2)</f>
        <v>0</v>
      </c>
      <c r="J372" s="234"/>
      <c r="K372" s="235">
        <f>ROUND(E372*J372,2)</f>
        <v>0</v>
      </c>
      <c r="L372" s="235">
        <v>21</v>
      </c>
      <c r="M372" s="235">
        <f>G372*(1+L372/100)</f>
        <v>0</v>
      </c>
      <c r="N372" s="233">
        <v>0</v>
      </c>
      <c r="O372" s="233">
        <f>ROUND(E372*N372,2)</f>
        <v>0</v>
      </c>
      <c r="P372" s="233">
        <v>0</v>
      </c>
      <c r="Q372" s="233">
        <f>ROUND(E372*P372,2)</f>
        <v>0</v>
      </c>
      <c r="R372" s="235"/>
      <c r="S372" s="235" t="s">
        <v>200</v>
      </c>
      <c r="T372" s="236" t="s">
        <v>185</v>
      </c>
      <c r="U372" s="220">
        <v>0</v>
      </c>
      <c r="V372" s="220">
        <f>ROUND(E372*U372,2)</f>
        <v>0</v>
      </c>
      <c r="W372" s="220"/>
      <c r="X372" s="220" t="s">
        <v>307</v>
      </c>
      <c r="Y372" s="220" t="s">
        <v>187</v>
      </c>
      <c r="Z372" s="209"/>
      <c r="AA372" s="209"/>
      <c r="AB372" s="209"/>
      <c r="AC372" s="209"/>
      <c r="AD372" s="209"/>
      <c r="AE372" s="209"/>
      <c r="AF372" s="209"/>
      <c r="AG372" s="209" t="s">
        <v>378</v>
      </c>
      <c r="AH372" s="209"/>
      <c r="AI372" s="209"/>
      <c r="AJ372" s="209"/>
      <c r="AK372" s="209"/>
      <c r="AL372" s="209"/>
      <c r="AM372" s="209"/>
      <c r="AN372" s="209"/>
      <c r="AO372" s="209"/>
      <c r="AP372" s="209"/>
      <c r="AQ372" s="209"/>
      <c r="AR372" s="209"/>
      <c r="AS372" s="209"/>
      <c r="AT372" s="209"/>
      <c r="AU372" s="209"/>
      <c r="AV372" s="209"/>
      <c r="AW372" s="209"/>
      <c r="AX372" s="209"/>
      <c r="AY372" s="209"/>
      <c r="AZ372" s="209"/>
      <c r="BA372" s="209"/>
      <c r="BB372" s="209"/>
      <c r="BC372" s="209"/>
      <c r="BD372" s="209"/>
      <c r="BE372" s="209"/>
      <c r="BF372" s="209"/>
      <c r="BG372" s="209"/>
      <c r="BH372" s="209"/>
    </row>
    <row r="373" spans="1:60" outlineLevel="2" x14ac:dyDescent="0.25">
      <c r="A373" s="216"/>
      <c r="B373" s="217"/>
      <c r="C373" s="244" t="s">
        <v>682</v>
      </c>
      <c r="D373" s="238"/>
      <c r="E373" s="238"/>
      <c r="F373" s="238"/>
      <c r="G373" s="238"/>
      <c r="H373" s="220"/>
      <c r="I373" s="220"/>
      <c r="J373" s="220"/>
      <c r="K373" s="220"/>
      <c r="L373" s="220"/>
      <c r="M373" s="220"/>
      <c r="N373" s="219"/>
      <c r="O373" s="219"/>
      <c r="P373" s="219"/>
      <c r="Q373" s="219"/>
      <c r="R373" s="220"/>
      <c r="S373" s="220"/>
      <c r="T373" s="220"/>
      <c r="U373" s="220"/>
      <c r="V373" s="220"/>
      <c r="W373" s="220"/>
      <c r="X373" s="220"/>
      <c r="Y373" s="220"/>
      <c r="Z373" s="209"/>
      <c r="AA373" s="209"/>
      <c r="AB373" s="209"/>
      <c r="AC373" s="209"/>
      <c r="AD373" s="209"/>
      <c r="AE373" s="209"/>
      <c r="AF373" s="209"/>
      <c r="AG373" s="209" t="s">
        <v>190</v>
      </c>
      <c r="AH373" s="209"/>
      <c r="AI373" s="209"/>
      <c r="AJ373" s="209"/>
      <c r="AK373" s="209"/>
      <c r="AL373" s="209"/>
      <c r="AM373" s="209"/>
      <c r="AN373" s="209"/>
      <c r="AO373" s="209"/>
      <c r="AP373" s="209"/>
      <c r="AQ373" s="209"/>
      <c r="AR373" s="209"/>
      <c r="AS373" s="209"/>
      <c r="AT373" s="209"/>
      <c r="AU373" s="209"/>
      <c r="AV373" s="209"/>
      <c r="AW373" s="209"/>
      <c r="AX373" s="209"/>
      <c r="AY373" s="209"/>
      <c r="AZ373" s="209"/>
      <c r="BA373" s="209"/>
      <c r="BB373" s="209"/>
      <c r="BC373" s="209"/>
      <c r="BD373" s="209"/>
      <c r="BE373" s="209"/>
      <c r="BF373" s="209"/>
      <c r="BG373" s="209"/>
      <c r="BH373" s="209"/>
    </row>
    <row r="374" spans="1:60" outlineLevel="2" x14ac:dyDescent="0.25">
      <c r="A374" s="216"/>
      <c r="B374" s="217"/>
      <c r="C374" s="245"/>
      <c r="D374" s="240"/>
      <c r="E374" s="240"/>
      <c r="F374" s="240"/>
      <c r="G374" s="240"/>
      <c r="H374" s="220"/>
      <c r="I374" s="220"/>
      <c r="J374" s="220"/>
      <c r="K374" s="220"/>
      <c r="L374" s="220"/>
      <c r="M374" s="220"/>
      <c r="N374" s="219"/>
      <c r="O374" s="219"/>
      <c r="P374" s="219"/>
      <c r="Q374" s="219"/>
      <c r="R374" s="220"/>
      <c r="S374" s="220"/>
      <c r="T374" s="220"/>
      <c r="U374" s="220"/>
      <c r="V374" s="220"/>
      <c r="W374" s="220"/>
      <c r="X374" s="220"/>
      <c r="Y374" s="220"/>
      <c r="Z374" s="209"/>
      <c r="AA374" s="209"/>
      <c r="AB374" s="209"/>
      <c r="AC374" s="209"/>
      <c r="AD374" s="209"/>
      <c r="AE374" s="209"/>
      <c r="AF374" s="209"/>
      <c r="AG374" s="209" t="s">
        <v>191</v>
      </c>
      <c r="AH374" s="209"/>
      <c r="AI374" s="209"/>
      <c r="AJ374" s="209"/>
      <c r="AK374" s="209"/>
      <c r="AL374" s="209"/>
      <c r="AM374" s="209"/>
      <c r="AN374" s="209"/>
      <c r="AO374" s="209"/>
      <c r="AP374" s="209"/>
      <c r="AQ374" s="209"/>
      <c r="AR374" s="209"/>
      <c r="AS374" s="209"/>
      <c r="AT374" s="209"/>
      <c r="AU374" s="209"/>
      <c r="AV374" s="209"/>
      <c r="AW374" s="209"/>
      <c r="AX374" s="209"/>
      <c r="AY374" s="209"/>
      <c r="AZ374" s="209"/>
      <c r="BA374" s="209"/>
      <c r="BB374" s="209"/>
      <c r="BC374" s="209"/>
      <c r="BD374" s="209"/>
      <c r="BE374" s="209"/>
      <c r="BF374" s="209"/>
      <c r="BG374" s="209"/>
      <c r="BH374" s="209"/>
    </row>
    <row r="375" spans="1:60" x14ac:dyDescent="0.25">
      <c r="A375" s="223" t="s">
        <v>179</v>
      </c>
      <c r="B375" s="224" t="s">
        <v>150</v>
      </c>
      <c r="C375" s="242" t="s">
        <v>28</v>
      </c>
      <c r="D375" s="225"/>
      <c r="E375" s="226"/>
      <c r="F375" s="227"/>
      <c r="G375" s="227">
        <f>SUMIF(AG376:AG403,"&lt;&gt;NOR",G376:G403)</f>
        <v>0</v>
      </c>
      <c r="H375" s="227"/>
      <c r="I375" s="227">
        <f>SUM(I376:I403)</f>
        <v>0</v>
      </c>
      <c r="J375" s="227"/>
      <c r="K375" s="227">
        <f>SUM(K376:K403)</f>
        <v>0</v>
      </c>
      <c r="L375" s="227"/>
      <c r="M375" s="227">
        <f>SUM(M376:M403)</f>
        <v>0</v>
      </c>
      <c r="N375" s="226"/>
      <c r="O375" s="226">
        <f>SUM(O376:O403)</f>
        <v>0</v>
      </c>
      <c r="P375" s="226"/>
      <c r="Q375" s="226">
        <f>SUM(Q376:Q403)</f>
        <v>0</v>
      </c>
      <c r="R375" s="227"/>
      <c r="S375" s="227"/>
      <c r="T375" s="228"/>
      <c r="U375" s="222"/>
      <c r="V375" s="222">
        <f>SUM(V376:V403)</f>
        <v>0</v>
      </c>
      <c r="W375" s="222"/>
      <c r="X375" s="222"/>
      <c r="Y375" s="222"/>
      <c r="AG375" t="s">
        <v>180</v>
      </c>
    </row>
    <row r="376" spans="1:60" outlineLevel="1" x14ac:dyDescent="0.25">
      <c r="A376" s="230">
        <v>135</v>
      </c>
      <c r="B376" s="231" t="s">
        <v>683</v>
      </c>
      <c r="C376" s="243" t="s">
        <v>684</v>
      </c>
      <c r="D376" s="232" t="s">
        <v>356</v>
      </c>
      <c r="E376" s="233">
        <v>1</v>
      </c>
      <c r="F376" s="234"/>
      <c r="G376" s="235">
        <f>ROUND(E376*F376,2)</f>
        <v>0</v>
      </c>
      <c r="H376" s="234"/>
      <c r="I376" s="235">
        <f>ROUND(E376*H376,2)</f>
        <v>0</v>
      </c>
      <c r="J376" s="234"/>
      <c r="K376" s="235">
        <f>ROUND(E376*J376,2)</f>
        <v>0</v>
      </c>
      <c r="L376" s="235">
        <v>21</v>
      </c>
      <c r="M376" s="235">
        <f>G376*(1+L376/100)</f>
        <v>0</v>
      </c>
      <c r="N376" s="233">
        <v>0</v>
      </c>
      <c r="O376" s="233">
        <f>ROUND(E376*N376,2)</f>
        <v>0</v>
      </c>
      <c r="P376" s="233">
        <v>0</v>
      </c>
      <c r="Q376" s="233">
        <f>ROUND(E376*P376,2)</f>
        <v>0</v>
      </c>
      <c r="R376" s="235"/>
      <c r="S376" s="235" t="s">
        <v>200</v>
      </c>
      <c r="T376" s="236" t="s">
        <v>185</v>
      </c>
      <c r="U376" s="220">
        <v>0</v>
      </c>
      <c r="V376" s="220">
        <f>ROUND(E376*U376,2)</f>
        <v>0</v>
      </c>
      <c r="W376" s="220"/>
      <c r="X376" s="220" t="s">
        <v>217</v>
      </c>
      <c r="Y376" s="220" t="s">
        <v>187</v>
      </c>
      <c r="Z376" s="209"/>
      <c r="AA376" s="209"/>
      <c r="AB376" s="209"/>
      <c r="AC376" s="209"/>
      <c r="AD376" s="209"/>
      <c r="AE376" s="209"/>
      <c r="AF376" s="209"/>
      <c r="AG376" s="209" t="s">
        <v>685</v>
      </c>
      <c r="AH376" s="209"/>
      <c r="AI376" s="209"/>
      <c r="AJ376" s="209"/>
      <c r="AK376" s="209"/>
      <c r="AL376" s="209"/>
      <c r="AM376" s="209"/>
      <c r="AN376" s="209"/>
      <c r="AO376" s="209"/>
      <c r="AP376" s="209"/>
      <c r="AQ376" s="209"/>
      <c r="AR376" s="209"/>
      <c r="AS376" s="209"/>
      <c r="AT376" s="209"/>
      <c r="AU376" s="209"/>
      <c r="AV376" s="209"/>
      <c r="AW376" s="209"/>
      <c r="AX376" s="209"/>
      <c r="AY376" s="209"/>
      <c r="AZ376" s="209"/>
      <c r="BA376" s="209"/>
      <c r="BB376" s="209"/>
      <c r="BC376" s="209"/>
      <c r="BD376" s="209"/>
      <c r="BE376" s="209"/>
      <c r="BF376" s="209"/>
      <c r="BG376" s="209"/>
      <c r="BH376" s="209"/>
    </row>
    <row r="377" spans="1:60" outlineLevel="2" x14ac:dyDescent="0.25">
      <c r="A377" s="216"/>
      <c r="B377" s="217"/>
      <c r="C377" s="246"/>
      <c r="D377" s="241"/>
      <c r="E377" s="241"/>
      <c r="F377" s="241"/>
      <c r="G377" s="241"/>
      <c r="H377" s="220"/>
      <c r="I377" s="220"/>
      <c r="J377" s="220"/>
      <c r="K377" s="220"/>
      <c r="L377" s="220"/>
      <c r="M377" s="220"/>
      <c r="N377" s="219"/>
      <c r="O377" s="219"/>
      <c r="P377" s="219"/>
      <c r="Q377" s="219"/>
      <c r="R377" s="220"/>
      <c r="S377" s="220"/>
      <c r="T377" s="220"/>
      <c r="U377" s="220"/>
      <c r="V377" s="220"/>
      <c r="W377" s="220"/>
      <c r="X377" s="220"/>
      <c r="Y377" s="220"/>
      <c r="Z377" s="209"/>
      <c r="AA377" s="209"/>
      <c r="AB377" s="209"/>
      <c r="AC377" s="209"/>
      <c r="AD377" s="209"/>
      <c r="AE377" s="209"/>
      <c r="AF377" s="209"/>
      <c r="AG377" s="209" t="s">
        <v>191</v>
      </c>
      <c r="AH377" s="209"/>
      <c r="AI377" s="209"/>
      <c r="AJ377" s="209"/>
      <c r="AK377" s="209"/>
      <c r="AL377" s="209"/>
      <c r="AM377" s="209"/>
      <c r="AN377" s="209"/>
      <c r="AO377" s="209"/>
      <c r="AP377" s="209"/>
      <c r="AQ377" s="209"/>
      <c r="AR377" s="209"/>
      <c r="AS377" s="209"/>
      <c r="AT377" s="209"/>
      <c r="AU377" s="209"/>
      <c r="AV377" s="209"/>
      <c r="AW377" s="209"/>
      <c r="AX377" s="209"/>
      <c r="AY377" s="209"/>
      <c r="AZ377" s="209"/>
      <c r="BA377" s="209"/>
      <c r="BB377" s="209"/>
      <c r="BC377" s="209"/>
      <c r="BD377" s="209"/>
      <c r="BE377" s="209"/>
      <c r="BF377" s="209"/>
      <c r="BG377" s="209"/>
      <c r="BH377" s="209"/>
    </row>
    <row r="378" spans="1:60" outlineLevel="1" x14ac:dyDescent="0.25">
      <c r="A378" s="230">
        <v>136</v>
      </c>
      <c r="B378" s="231" t="s">
        <v>686</v>
      </c>
      <c r="C378" s="243" t="s">
        <v>687</v>
      </c>
      <c r="D378" s="232" t="s">
        <v>356</v>
      </c>
      <c r="E378" s="233">
        <v>2</v>
      </c>
      <c r="F378" s="234"/>
      <c r="G378" s="235">
        <f>ROUND(E378*F378,2)</f>
        <v>0</v>
      </c>
      <c r="H378" s="234"/>
      <c r="I378" s="235">
        <f>ROUND(E378*H378,2)</f>
        <v>0</v>
      </c>
      <c r="J378" s="234"/>
      <c r="K378" s="235">
        <f>ROUND(E378*J378,2)</f>
        <v>0</v>
      </c>
      <c r="L378" s="235">
        <v>21</v>
      </c>
      <c r="M378" s="235">
        <f>G378*(1+L378/100)</f>
        <v>0</v>
      </c>
      <c r="N378" s="233">
        <v>0</v>
      </c>
      <c r="O378" s="233">
        <f>ROUND(E378*N378,2)</f>
        <v>0</v>
      </c>
      <c r="P378" s="233">
        <v>0</v>
      </c>
      <c r="Q378" s="233">
        <f>ROUND(E378*P378,2)</f>
        <v>0</v>
      </c>
      <c r="R378" s="235"/>
      <c r="S378" s="235" t="s">
        <v>200</v>
      </c>
      <c r="T378" s="236" t="s">
        <v>185</v>
      </c>
      <c r="U378" s="220">
        <v>0</v>
      </c>
      <c r="V378" s="220">
        <f>ROUND(E378*U378,2)</f>
        <v>0</v>
      </c>
      <c r="W378" s="220"/>
      <c r="X378" s="220" t="s">
        <v>217</v>
      </c>
      <c r="Y378" s="220" t="s">
        <v>187</v>
      </c>
      <c r="Z378" s="209"/>
      <c r="AA378" s="209"/>
      <c r="AB378" s="209"/>
      <c r="AC378" s="209"/>
      <c r="AD378" s="209"/>
      <c r="AE378" s="209"/>
      <c r="AF378" s="209"/>
      <c r="AG378" s="209" t="s">
        <v>685</v>
      </c>
      <c r="AH378" s="209"/>
      <c r="AI378" s="209"/>
      <c r="AJ378" s="209"/>
      <c r="AK378" s="209"/>
      <c r="AL378" s="209"/>
      <c r="AM378" s="209"/>
      <c r="AN378" s="209"/>
      <c r="AO378" s="209"/>
      <c r="AP378" s="209"/>
      <c r="AQ378" s="209"/>
      <c r="AR378" s="209"/>
      <c r="AS378" s="209"/>
      <c r="AT378" s="209"/>
      <c r="AU378" s="209"/>
      <c r="AV378" s="209"/>
      <c r="AW378" s="209"/>
      <c r="AX378" s="209"/>
      <c r="AY378" s="209"/>
      <c r="AZ378" s="209"/>
      <c r="BA378" s="209"/>
      <c r="BB378" s="209"/>
      <c r="BC378" s="209"/>
      <c r="BD378" s="209"/>
      <c r="BE378" s="209"/>
      <c r="BF378" s="209"/>
      <c r="BG378" s="209"/>
      <c r="BH378" s="209"/>
    </row>
    <row r="379" spans="1:60" outlineLevel="2" x14ac:dyDescent="0.25">
      <c r="A379" s="216"/>
      <c r="B379" s="217"/>
      <c r="C379" s="246"/>
      <c r="D379" s="241"/>
      <c r="E379" s="241"/>
      <c r="F379" s="241"/>
      <c r="G379" s="241"/>
      <c r="H379" s="220"/>
      <c r="I379" s="220"/>
      <c r="J379" s="220"/>
      <c r="K379" s="220"/>
      <c r="L379" s="220"/>
      <c r="M379" s="220"/>
      <c r="N379" s="219"/>
      <c r="O379" s="219"/>
      <c r="P379" s="219"/>
      <c r="Q379" s="219"/>
      <c r="R379" s="220"/>
      <c r="S379" s="220"/>
      <c r="T379" s="220"/>
      <c r="U379" s="220"/>
      <c r="V379" s="220"/>
      <c r="W379" s="220"/>
      <c r="X379" s="220"/>
      <c r="Y379" s="220"/>
      <c r="Z379" s="209"/>
      <c r="AA379" s="209"/>
      <c r="AB379" s="209"/>
      <c r="AC379" s="209"/>
      <c r="AD379" s="209"/>
      <c r="AE379" s="209"/>
      <c r="AF379" s="209"/>
      <c r="AG379" s="209" t="s">
        <v>191</v>
      </c>
      <c r="AH379" s="209"/>
      <c r="AI379" s="209"/>
      <c r="AJ379" s="209"/>
      <c r="AK379" s="209"/>
      <c r="AL379" s="209"/>
      <c r="AM379" s="209"/>
      <c r="AN379" s="209"/>
      <c r="AO379" s="209"/>
      <c r="AP379" s="209"/>
      <c r="AQ379" s="209"/>
      <c r="AR379" s="209"/>
      <c r="AS379" s="209"/>
      <c r="AT379" s="209"/>
      <c r="AU379" s="209"/>
      <c r="AV379" s="209"/>
      <c r="AW379" s="209"/>
      <c r="AX379" s="209"/>
      <c r="AY379" s="209"/>
      <c r="AZ379" s="209"/>
      <c r="BA379" s="209"/>
      <c r="BB379" s="209"/>
      <c r="BC379" s="209"/>
      <c r="BD379" s="209"/>
      <c r="BE379" s="209"/>
      <c r="BF379" s="209"/>
      <c r="BG379" s="209"/>
      <c r="BH379" s="209"/>
    </row>
    <row r="380" spans="1:60" outlineLevel="1" x14ac:dyDescent="0.25">
      <c r="A380" s="230">
        <v>137</v>
      </c>
      <c r="B380" s="231" t="s">
        <v>688</v>
      </c>
      <c r="C380" s="243" t="s">
        <v>689</v>
      </c>
      <c r="D380" s="232" t="s">
        <v>356</v>
      </c>
      <c r="E380" s="233">
        <v>1</v>
      </c>
      <c r="F380" s="234"/>
      <c r="G380" s="235">
        <f>ROUND(E380*F380,2)</f>
        <v>0</v>
      </c>
      <c r="H380" s="234"/>
      <c r="I380" s="235">
        <f>ROUND(E380*H380,2)</f>
        <v>0</v>
      </c>
      <c r="J380" s="234"/>
      <c r="K380" s="235">
        <f>ROUND(E380*J380,2)</f>
        <v>0</v>
      </c>
      <c r="L380" s="235">
        <v>21</v>
      </c>
      <c r="M380" s="235">
        <f>G380*(1+L380/100)</f>
        <v>0</v>
      </c>
      <c r="N380" s="233">
        <v>0</v>
      </c>
      <c r="O380" s="233">
        <f>ROUND(E380*N380,2)</f>
        <v>0</v>
      </c>
      <c r="P380" s="233">
        <v>0</v>
      </c>
      <c r="Q380" s="233">
        <f>ROUND(E380*P380,2)</f>
        <v>0</v>
      </c>
      <c r="R380" s="235"/>
      <c r="S380" s="235" t="s">
        <v>200</v>
      </c>
      <c r="T380" s="236" t="s">
        <v>185</v>
      </c>
      <c r="U380" s="220">
        <v>0</v>
      </c>
      <c r="V380" s="220">
        <f>ROUND(E380*U380,2)</f>
        <v>0</v>
      </c>
      <c r="W380" s="220"/>
      <c r="X380" s="220" t="s">
        <v>217</v>
      </c>
      <c r="Y380" s="220" t="s">
        <v>187</v>
      </c>
      <c r="Z380" s="209"/>
      <c r="AA380" s="209"/>
      <c r="AB380" s="209"/>
      <c r="AC380" s="209"/>
      <c r="AD380" s="209"/>
      <c r="AE380" s="209"/>
      <c r="AF380" s="209"/>
      <c r="AG380" s="209" t="s">
        <v>685</v>
      </c>
      <c r="AH380" s="209"/>
      <c r="AI380" s="209"/>
      <c r="AJ380" s="209"/>
      <c r="AK380" s="209"/>
      <c r="AL380" s="209"/>
      <c r="AM380" s="209"/>
      <c r="AN380" s="209"/>
      <c r="AO380" s="209"/>
      <c r="AP380" s="209"/>
      <c r="AQ380" s="209"/>
      <c r="AR380" s="209"/>
      <c r="AS380" s="209"/>
      <c r="AT380" s="209"/>
      <c r="AU380" s="209"/>
      <c r="AV380" s="209"/>
      <c r="AW380" s="209"/>
      <c r="AX380" s="209"/>
      <c r="AY380" s="209"/>
      <c r="AZ380" s="209"/>
      <c r="BA380" s="209"/>
      <c r="BB380" s="209"/>
      <c r="BC380" s="209"/>
      <c r="BD380" s="209"/>
      <c r="BE380" s="209"/>
      <c r="BF380" s="209"/>
      <c r="BG380" s="209"/>
      <c r="BH380" s="209"/>
    </row>
    <row r="381" spans="1:60" outlineLevel="2" x14ac:dyDescent="0.25">
      <c r="A381" s="216"/>
      <c r="B381" s="217"/>
      <c r="C381" s="246"/>
      <c r="D381" s="241"/>
      <c r="E381" s="241"/>
      <c r="F381" s="241"/>
      <c r="G381" s="241"/>
      <c r="H381" s="220"/>
      <c r="I381" s="220"/>
      <c r="J381" s="220"/>
      <c r="K381" s="220"/>
      <c r="L381" s="220"/>
      <c r="M381" s="220"/>
      <c r="N381" s="219"/>
      <c r="O381" s="219"/>
      <c r="P381" s="219"/>
      <c r="Q381" s="219"/>
      <c r="R381" s="220"/>
      <c r="S381" s="220"/>
      <c r="T381" s="220"/>
      <c r="U381" s="220"/>
      <c r="V381" s="220"/>
      <c r="W381" s="220"/>
      <c r="X381" s="220"/>
      <c r="Y381" s="220"/>
      <c r="Z381" s="209"/>
      <c r="AA381" s="209"/>
      <c r="AB381" s="209"/>
      <c r="AC381" s="209"/>
      <c r="AD381" s="209"/>
      <c r="AE381" s="209"/>
      <c r="AF381" s="209"/>
      <c r="AG381" s="209" t="s">
        <v>191</v>
      </c>
      <c r="AH381" s="209"/>
      <c r="AI381" s="209"/>
      <c r="AJ381" s="209"/>
      <c r="AK381" s="209"/>
      <c r="AL381" s="209"/>
      <c r="AM381" s="209"/>
      <c r="AN381" s="209"/>
      <c r="AO381" s="209"/>
      <c r="AP381" s="209"/>
      <c r="AQ381" s="209"/>
      <c r="AR381" s="209"/>
      <c r="AS381" s="209"/>
      <c r="AT381" s="209"/>
      <c r="AU381" s="209"/>
      <c r="AV381" s="209"/>
      <c r="AW381" s="209"/>
      <c r="AX381" s="209"/>
      <c r="AY381" s="209"/>
      <c r="AZ381" s="209"/>
      <c r="BA381" s="209"/>
      <c r="BB381" s="209"/>
      <c r="BC381" s="209"/>
      <c r="BD381" s="209"/>
      <c r="BE381" s="209"/>
      <c r="BF381" s="209"/>
      <c r="BG381" s="209"/>
      <c r="BH381" s="209"/>
    </row>
    <row r="382" spans="1:60" outlineLevel="1" x14ac:dyDescent="0.25">
      <c r="A382" s="230">
        <v>138</v>
      </c>
      <c r="B382" s="231" t="s">
        <v>690</v>
      </c>
      <c r="C382" s="243" t="s">
        <v>691</v>
      </c>
      <c r="D382" s="232" t="s">
        <v>356</v>
      </c>
      <c r="E382" s="233">
        <v>1</v>
      </c>
      <c r="F382" s="234"/>
      <c r="G382" s="235">
        <f>ROUND(E382*F382,2)</f>
        <v>0</v>
      </c>
      <c r="H382" s="234"/>
      <c r="I382" s="235">
        <f>ROUND(E382*H382,2)</f>
        <v>0</v>
      </c>
      <c r="J382" s="234"/>
      <c r="K382" s="235">
        <f>ROUND(E382*J382,2)</f>
        <v>0</v>
      </c>
      <c r="L382" s="235">
        <v>21</v>
      </c>
      <c r="M382" s="235">
        <f>G382*(1+L382/100)</f>
        <v>0</v>
      </c>
      <c r="N382" s="233">
        <v>0</v>
      </c>
      <c r="O382" s="233">
        <f>ROUND(E382*N382,2)</f>
        <v>0</v>
      </c>
      <c r="P382" s="233">
        <v>0</v>
      </c>
      <c r="Q382" s="233">
        <f>ROUND(E382*P382,2)</f>
        <v>0</v>
      </c>
      <c r="R382" s="235"/>
      <c r="S382" s="235" t="s">
        <v>200</v>
      </c>
      <c r="T382" s="236" t="s">
        <v>185</v>
      </c>
      <c r="U382" s="220">
        <v>0</v>
      </c>
      <c r="V382" s="220">
        <f>ROUND(E382*U382,2)</f>
        <v>0</v>
      </c>
      <c r="W382" s="220"/>
      <c r="X382" s="220" t="s">
        <v>217</v>
      </c>
      <c r="Y382" s="220" t="s">
        <v>187</v>
      </c>
      <c r="Z382" s="209"/>
      <c r="AA382" s="209"/>
      <c r="AB382" s="209"/>
      <c r="AC382" s="209"/>
      <c r="AD382" s="209"/>
      <c r="AE382" s="209"/>
      <c r="AF382" s="209"/>
      <c r="AG382" s="209" t="s">
        <v>685</v>
      </c>
      <c r="AH382" s="209"/>
      <c r="AI382" s="209"/>
      <c r="AJ382" s="209"/>
      <c r="AK382" s="209"/>
      <c r="AL382" s="209"/>
      <c r="AM382" s="209"/>
      <c r="AN382" s="209"/>
      <c r="AO382" s="209"/>
      <c r="AP382" s="209"/>
      <c r="AQ382" s="209"/>
      <c r="AR382" s="209"/>
      <c r="AS382" s="209"/>
      <c r="AT382" s="209"/>
      <c r="AU382" s="209"/>
      <c r="AV382" s="209"/>
      <c r="AW382" s="209"/>
      <c r="AX382" s="209"/>
      <c r="AY382" s="209"/>
      <c r="AZ382" s="209"/>
      <c r="BA382" s="209"/>
      <c r="BB382" s="209"/>
      <c r="BC382" s="209"/>
      <c r="BD382" s="209"/>
      <c r="BE382" s="209"/>
      <c r="BF382" s="209"/>
      <c r="BG382" s="209"/>
      <c r="BH382" s="209"/>
    </row>
    <row r="383" spans="1:60" outlineLevel="2" x14ac:dyDescent="0.25">
      <c r="A383" s="216"/>
      <c r="B383" s="217"/>
      <c r="C383" s="246"/>
      <c r="D383" s="241"/>
      <c r="E383" s="241"/>
      <c r="F383" s="241"/>
      <c r="G383" s="241"/>
      <c r="H383" s="220"/>
      <c r="I383" s="220"/>
      <c r="J383" s="220"/>
      <c r="K383" s="220"/>
      <c r="L383" s="220"/>
      <c r="M383" s="220"/>
      <c r="N383" s="219"/>
      <c r="O383" s="219"/>
      <c r="P383" s="219"/>
      <c r="Q383" s="219"/>
      <c r="R383" s="220"/>
      <c r="S383" s="220"/>
      <c r="T383" s="220"/>
      <c r="U383" s="220"/>
      <c r="V383" s="220"/>
      <c r="W383" s="220"/>
      <c r="X383" s="220"/>
      <c r="Y383" s="220"/>
      <c r="Z383" s="209"/>
      <c r="AA383" s="209"/>
      <c r="AB383" s="209"/>
      <c r="AC383" s="209"/>
      <c r="AD383" s="209"/>
      <c r="AE383" s="209"/>
      <c r="AF383" s="209"/>
      <c r="AG383" s="209" t="s">
        <v>191</v>
      </c>
      <c r="AH383" s="209"/>
      <c r="AI383" s="209"/>
      <c r="AJ383" s="209"/>
      <c r="AK383" s="209"/>
      <c r="AL383" s="209"/>
      <c r="AM383" s="209"/>
      <c r="AN383" s="209"/>
      <c r="AO383" s="209"/>
      <c r="AP383" s="209"/>
      <c r="AQ383" s="209"/>
      <c r="AR383" s="209"/>
      <c r="AS383" s="209"/>
      <c r="AT383" s="209"/>
      <c r="AU383" s="209"/>
      <c r="AV383" s="209"/>
      <c r="AW383" s="209"/>
      <c r="AX383" s="209"/>
      <c r="AY383" s="209"/>
      <c r="AZ383" s="209"/>
      <c r="BA383" s="209"/>
      <c r="BB383" s="209"/>
      <c r="BC383" s="209"/>
      <c r="BD383" s="209"/>
      <c r="BE383" s="209"/>
      <c r="BF383" s="209"/>
      <c r="BG383" s="209"/>
      <c r="BH383" s="209"/>
    </row>
    <row r="384" spans="1:60" outlineLevel="1" x14ac:dyDescent="0.25">
      <c r="A384" s="230">
        <v>139</v>
      </c>
      <c r="B384" s="231" t="s">
        <v>692</v>
      </c>
      <c r="C384" s="243" t="s">
        <v>693</v>
      </c>
      <c r="D384" s="232" t="s">
        <v>356</v>
      </c>
      <c r="E384" s="233">
        <v>1</v>
      </c>
      <c r="F384" s="234"/>
      <c r="G384" s="235">
        <f>ROUND(E384*F384,2)</f>
        <v>0</v>
      </c>
      <c r="H384" s="234"/>
      <c r="I384" s="235">
        <f>ROUND(E384*H384,2)</f>
        <v>0</v>
      </c>
      <c r="J384" s="234"/>
      <c r="K384" s="235">
        <f>ROUND(E384*J384,2)</f>
        <v>0</v>
      </c>
      <c r="L384" s="235">
        <v>21</v>
      </c>
      <c r="M384" s="235">
        <f>G384*(1+L384/100)</f>
        <v>0</v>
      </c>
      <c r="N384" s="233">
        <v>0</v>
      </c>
      <c r="O384" s="233">
        <f>ROUND(E384*N384,2)</f>
        <v>0</v>
      </c>
      <c r="P384" s="233">
        <v>0</v>
      </c>
      <c r="Q384" s="233">
        <f>ROUND(E384*P384,2)</f>
        <v>0</v>
      </c>
      <c r="R384" s="235"/>
      <c r="S384" s="235" t="s">
        <v>200</v>
      </c>
      <c r="T384" s="236" t="s">
        <v>185</v>
      </c>
      <c r="U384" s="220">
        <v>0</v>
      </c>
      <c r="V384" s="220">
        <f>ROUND(E384*U384,2)</f>
        <v>0</v>
      </c>
      <c r="W384" s="220"/>
      <c r="X384" s="220" t="s">
        <v>217</v>
      </c>
      <c r="Y384" s="220" t="s">
        <v>187</v>
      </c>
      <c r="Z384" s="209"/>
      <c r="AA384" s="209"/>
      <c r="AB384" s="209"/>
      <c r="AC384" s="209"/>
      <c r="AD384" s="209"/>
      <c r="AE384" s="209"/>
      <c r="AF384" s="209"/>
      <c r="AG384" s="209" t="s">
        <v>685</v>
      </c>
      <c r="AH384" s="209"/>
      <c r="AI384" s="209"/>
      <c r="AJ384" s="209"/>
      <c r="AK384" s="209"/>
      <c r="AL384" s="209"/>
      <c r="AM384" s="209"/>
      <c r="AN384" s="209"/>
      <c r="AO384" s="209"/>
      <c r="AP384" s="209"/>
      <c r="AQ384" s="209"/>
      <c r="AR384" s="209"/>
      <c r="AS384" s="209"/>
      <c r="AT384" s="209"/>
      <c r="AU384" s="209"/>
      <c r="AV384" s="209"/>
      <c r="AW384" s="209"/>
      <c r="AX384" s="209"/>
      <c r="AY384" s="209"/>
      <c r="AZ384" s="209"/>
      <c r="BA384" s="209"/>
      <c r="BB384" s="209"/>
      <c r="BC384" s="209"/>
      <c r="BD384" s="209"/>
      <c r="BE384" s="209"/>
      <c r="BF384" s="209"/>
      <c r="BG384" s="209"/>
      <c r="BH384" s="209"/>
    </row>
    <row r="385" spans="1:60" outlineLevel="2" x14ac:dyDescent="0.25">
      <c r="A385" s="216"/>
      <c r="B385" s="217"/>
      <c r="C385" s="246"/>
      <c r="D385" s="241"/>
      <c r="E385" s="241"/>
      <c r="F385" s="241"/>
      <c r="G385" s="241"/>
      <c r="H385" s="220"/>
      <c r="I385" s="220"/>
      <c r="J385" s="220"/>
      <c r="K385" s="220"/>
      <c r="L385" s="220"/>
      <c r="M385" s="220"/>
      <c r="N385" s="219"/>
      <c r="O385" s="219"/>
      <c r="P385" s="219"/>
      <c r="Q385" s="219"/>
      <c r="R385" s="220"/>
      <c r="S385" s="220"/>
      <c r="T385" s="220"/>
      <c r="U385" s="220"/>
      <c r="V385" s="220"/>
      <c r="W385" s="220"/>
      <c r="X385" s="220"/>
      <c r="Y385" s="220"/>
      <c r="Z385" s="209"/>
      <c r="AA385" s="209"/>
      <c r="AB385" s="209"/>
      <c r="AC385" s="209"/>
      <c r="AD385" s="209"/>
      <c r="AE385" s="209"/>
      <c r="AF385" s="209"/>
      <c r="AG385" s="209" t="s">
        <v>191</v>
      </c>
      <c r="AH385" s="209"/>
      <c r="AI385" s="209"/>
      <c r="AJ385" s="209"/>
      <c r="AK385" s="209"/>
      <c r="AL385" s="209"/>
      <c r="AM385" s="209"/>
      <c r="AN385" s="209"/>
      <c r="AO385" s="209"/>
      <c r="AP385" s="209"/>
      <c r="AQ385" s="209"/>
      <c r="AR385" s="209"/>
      <c r="AS385" s="209"/>
      <c r="AT385" s="209"/>
      <c r="AU385" s="209"/>
      <c r="AV385" s="209"/>
      <c r="AW385" s="209"/>
      <c r="AX385" s="209"/>
      <c r="AY385" s="209"/>
      <c r="AZ385" s="209"/>
      <c r="BA385" s="209"/>
      <c r="BB385" s="209"/>
      <c r="BC385" s="209"/>
      <c r="BD385" s="209"/>
      <c r="BE385" s="209"/>
      <c r="BF385" s="209"/>
      <c r="BG385" s="209"/>
      <c r="BH385" s="209"/>
    </row>
    <row r="386" spans="1:60" outlineLevel="1" x14ac:dyDescent="0.25">
      <c r="A386" s="230">
        <v>140</v>
      </c>
      <c r="B386" s="231" t="s">
        <v>694</v>
      </c>
      <c r="C386" s="243" t="s">
        <v>695</v>
      </c>
      <c r="D386" s="232" t="s">
        <v>356</v>
      </c>
      <c r="E386" s="233">
        <v>1</v>
      </c>
      <c r="F386" s="234"/>
      <c r="G386" s="235">
        <f>ROUND(E386*F386,2)</f>
        <v>0</v>
      </c>
      <c r="H386" s="234"/>
      <c r="I386" s="235">
        <f>ROUND(E386*H386,2)</f>
        <v>0</v>
      </c>
      <c r="J386" s="234"/>
      <c r="K386" s="235">
        <f>ROUND(E386*J386,2)</f>
        <v>0</v>
      </c>
      <c r="L386" s="235">
        <v>21</v>
      </c>
      <c r="M386" s="235">
        <f>G386*(1+L386/100)</f>
        <v>0</v>
      </c>
      <c r="N386" s="233">
        <v>0</v>
      </c>
      <c r="O386" s="233">
        <f>ROUND(E386*N386,2)</f>
        <v>0</v>
      </c>
      <c r="P386" s="233">
        <v>0</v>
      </c>
      <c r="Q386" s="233">
        <f>ROUND(E386*P386,2)</f>
        <v>0</v>
      </c>
      <c r="R386" s="235"/>
      <c r="S386" s="235" t="s">
        <v>200</v>
      </c>
      <c r="T386" s="236" t="s">
        <v>185</v>
      </c>
      <c r="U386" s="220">
        <v>0</v>
      </c>
      <c r="V386" s="220">
        <f>ROUND(E386*U386,2)</f>
        <v>0</v>
      </c>
      <c r="W386" s="220"/>
      <c r="X386" s="220" t="s">
        <v>217</v>
      </c>
      <c r="Y386" s="220" t="s">
        <v>187</v>
      </c>
      <c r="Z386" s="209"/>
      <c r="AA386" s="209"/>
      <c r="AB386" s="209"/>
      <c r="AC386" s="209"/>
      <c r="AD386" s="209"/>
      <c r="AE386" s="209"/>
      <c r="AF386" s="209"/>
      <c r="AG386" s="209" t="s">
        <v>685</v>
      </c>
      <c r="AH386" s="209"/>
      <c r="AI386" s="209"/>
      <c r="AJ386" s="209"/>
      <c r="AK386" s="209"/>
      <c r="AL386" s="209"/>
      <c r="AM386" s="209"/>
      <c r="AN386" s="209"/>
      <c r="AO386" s="209"/>
      <c r="AP386" s="209"/>
      <c r="AQ386" s="209"/>
      <c r="AR386" s="209"/>
      <c r="AS386" s="209"/>
      <c r="AT386" s="209"/>
      <c r="AU386" s="209"/>
      <c r="AV386" s="209"/>
      <c r="AW386" s="209"/>
      <c r="AX386" s="209"/>
      <c r="AY386" s="209"/>
      <c r="AZ386" s="209"/>
      <c r="BA386" s="209"/>
      <c r="BB386" s="209"/>
      <c r="BC386" s="209"/>
      <c r="BD386" s="209"/>
      <c r="BE386" s="209"/>
      <c r="BF386" s="209"/>
      <c r="BG386" s="209"/>
      <c r="BH386" s="209"/>
    </row>
    <row r="387" spans="1:60" outlineLevel="2" x14ac:dyDescent="0.25">
      <c r="A387" s="216"/>
      <c r="B387" s="217"/>
      <c r="C387" s="246"/>
      <c r="D387" s="241"/>
      <c r="E387" s="241"/>
      <c r="F387" s="241"/>
      <c r="G387" s="241"/>
      <c r="H387" s="220"/>
      <c r="I387" s="220"/>
      <c r="J387" s="220"/>
      <c r="K387" s="220"/>
      <c r="L387" s="220"/>
      <c r="M387" s="220"/>
      <c r="N387" s="219"/>
      <c r="O387" s="219"/>
      <c r="P387" s="219"/>
      <c r="Q387" s="219"/>
      <c r="R387" s="220"/>
      <c r="S387" s="220"/>
      <c r="T387" s="220"/>
      <c r="U387" s="220"/>
      <c r="V387" s="220"/>
      <c r="W387" s="220"/>
      <c r="X387" s="220"/>
      <c r="Y387" s="220"/>
      <c r="Z387" s="209"/>
      <c r="AA387" s="209"/>
      <c r="AB387" s="209"/>
      <c r="AC387" s="209"/>
      <c r="AD387" s="209"/>
      <c r="AE387" s="209"/>
      <c r="AF387" s="209"/>
      <c r="AG387" s="209" t="s">
        <v>191</v>
      </c>
      <c r="AH387" s="209"/>
      <c r="AI387" s="209"/>
      <c r="AJ387" s="209"/>
      <c r="AK387" s="209"/>
      <c r="AL387" s="209"/>
      <c r="AM387" s="209"/>
      <c r="AN387" s="209"/>
      <c r="AO387" s="209"/>
      <c r="AP387" s="209"/>
      <c r="AQ387" s="209"/>
      <c r="AR387" s="209"/>
      <c r="AS387" s="209"/>
      <c r="AT387" s="209"/>
      <c r="AU387" s="209"/>
      <c r="AV387" s="209"/>
      <c r="AW387" s="209"/>
      <c r="AX387" s="209"/>
      <c r="AY387" s="209"/>
      <c r="AZ387" s="209"/>
      <c r="BA387" s="209"/>
      <c r="BB387" s="209"/>
      <c r="BC387" s="209"/>
      <c r="BD387" s="209"/>
      <c r="BE387" s="209"/>
      <c r="BF387" s="209"/>
      <c r="BG387" s="209"/>
      <c r="BH387" s="209"/>
    </row>
    <row r="388" spans="1:60" outlineLevel="1" x14ac:dyDescent="0.25">
      <c r="A388" s="230">
        <v>141</v>
      </c>
      <c r="B388" s="231" t="s">
        <v>696</v>
      </c>
      <c r="C388" s="243" t="s">
        <v>697</v>
      </c>
      <c r="D388" s="232" t="s">
        <v>356</v>
      </c>
      <c r="E388" s="233">
        <v>1</v>
      </c>
      <c r="F388" s="234"/>
      <c r="G388" s="235">
        <f>ROUND(E388*F388,2)</f>
        <v>0</v>
      </c>
      <c r="H388" s="234"/>
      <c r="I388" s="235">
        <f>ROUND(E388*H388,2)</f>
        <v>0</v>
      </c>
      <c r="J388" s="234"/>
      <c r="K388" s="235">
        <f>ROUND(E388*J388,2)</f>
        <v>0</v>
      </c>
      <c r="L388" s="235">
        <v>21</v>
      </c>
      <c r="M388" s="235">
        <f>G388*(1+L388/100)</f>
        <v>0</v>
      </c>
      <c r="N388" s="233">
        <v>0</v>
      </c>
      <c r="O388" s="233">
        <f>ROUND(E388*N388,2)</f>
        <v>0</v>
      </c>
      <c r="P388" s="233">
        <v>0</v>
      </c>
      <c r="Q388" s="233">
        <f>ROUND(E388*P388,2)</f>
        <v>0</v>
      </c>
      <c r="R388" s="235"/>
      <c r="S388" s="235" t="s">
        <v>200</v>
      </c>
      <c r="T388" s="236" t="s">
        <v>185</v>
      </c>
      <c r="U388" s="220">
        <v>0</v>
      </c>
      <c r="V388" s="220">
        <f>ROUND(E388*U388,2)</f>
        <v>0</v>
      </c>
      <c r="W388" s="220"/>
      <c r="X388" s="220" t="s">
        <v>217</v>
      </c>
      <c r="Y388" s="220" t="s">
        <v>187</v>
      </c>
      <c r="Z388" s="209"/>
      <c r="AA388" s="209"/>
      <c r="AB388" s="209"/>
      <c r="AC388" s="209"/>
      <c r="AD388" s="209"/>
      <c r="AE388" s="209"/>
      <c r="AF388" s="209"/>
      <c r="AG388" s="209" t="s">
        <v>685</v>
      </c>
      <c r="AH388" s="209"/>
      <c r="AI388" s="209"/>
      <c r="AJ388" s="209"/>
      <c r="AK388" s="209"/>
      <c r="AL388" s="209"/>
      <c r="AM388" s="209"/>
      <c r="AN388" s="209"/>
      <c r="AO388" s="209"/>
      <c r="AP388" s="209"/>
      <c r="AQ388" s="209"/>
      <c r="AR388" s="209"/>
      <c r="AS388" s="209"/>
      <c r="AT388" s="209"/>
      <c r="AU388" s="209"/>
      <c r="AV388" s="209"/>
      <c r="AW388" s="209"/>
      <c r="AX388" s="209"/>
      <c r="AY388" s="209"/>
      <c r="AZ388" s="209"/>
      <c r="BA388" s="209"/>
      <c r="BB388" s="209"/>
      <c r="BC388" s="209"/>
      <c r="BD388" s="209"/>
      <c r="BE388" s="209"/>
      <c r="BF388" s="209"/>
      <c r="BG388" s="209"/>
      <c r="BH388" s="209"/>
    </row>
    <row r="389" spans="1:60" outlineLevel="2" x14ac:dyDescent="0.25">
      <c r="A389" s="216"/>
      <c r="B389" s="217"/>
      <c r="C389" s="246"/>
      <c r="D389" s="241"/>
      <c r="E389" s="241"/>
      <c r="F389" s="241"/>
      <c r="G389" s="241"/>
      <c r="H389" s="220"/>
      <c r="I389" s="220"/>
      <c r="J389" s="220"/>
      <c r="K389" s="220"/>
      <c r="L389" s="220"/>
      <c r="M389" s="220"/>
      <c r="N389" s="219"/>
      <c r="O389" s="219"/>
      <c r="P389" s="219"/>
      <c r="Q389" s="219"/>
      <c r="R389" s="220"/>
      <c r="S389" s="220"/>
      <c r="T389" s="220"/>
      <c r="U389" s="220"/>
      <c r="V389" s="220"/>
      <c r="W389" s="220"/>
      <c r="X389" s="220"/>
      <c r="Y389" s="220"/>
      <c r="Z389" s="209"/>
      <c r="AA389" s="209"/>
      <c r="AB389" s="209"/>
      <c r="AC389" s="209"/>
      <c r="AD389" s="209"/>
      <c r="AE389" s="209"/>
      <c r="AF389" s="209"/>
      <c r="AG389" s="209" t="s">
        <v>191</v>
      </c>
      <c r="AH389" s="209"/>
      <c r="AI389" s="209"/>
      <c r="AJ389" s="209"/>
      <c r="AK389" s="209"/>
      <c r="AL389" s="209"/>
      <c r="AM389" s="209"/>
      <c r="AN389" s="209"/>
      <c r="AO389" s="209"/>
      <c r="AP389" s="209"/>
      <c r="AQ389" s="209"/>
      <c r="AR389" s="209"/>
      <c r="AS389" s="209"/>
      <c r="AT389" s="209"/>
      <c r="AU389" s="209"/>
      <c r="AV389" s="209"/>
      <c r="AW389" s="209"/>
      <c r="AX389" s="209"/>
      <c r="AY389" s="209"/>
      <c r="AZ389" s="209"/>
      <c r="BA389" s="209"/>
      <c r="BB389" s="209"/>
      <c r="BC389" s="209"/>
      <c r="BD389" s="209"/>
      <c r="BE389" s="209"/>
      <c r="BF389" s="209"/>
      <c r="BG389" s="209"/>
      <c r="BH389" s="209"/>
    </row>
    <row r="390" spans="1:60" outlineLevel="1" x14ac:dyDescent="0.25">
      <c r="A390" s="230">
        <v>142</v>
      </c>
      <c r="B390" s="231" t="s">
        <v>698</v>
      </c>
      <c r="C390" s="243" t="s">
        <v>699</v>
      </c>
      <c r="D390" s="232" t="s">
        <v>356</v>
      </c>
      <c r="E390" s="233">
        <v>1</v>
      </c>
      <c r="F390" s="234"/>
      <c r="G390" s="235">
        <f>ROUND(E390*F390,2)</f>
        <v>0</v>
      </c>
      <c r="H390" s="234"/>
      <c r="I390" s="235">
        <f>ROUND(E390*H390,2)</f>
        <v>0</v>
      </c>
      <c r="J390" s="234"/>
      <c r="K390" s="235">
        <f>ROUND(E390*J390,2)</f>
        <v>0</v>
      </c>
      <c r="L390" s="235">
        <v>21</v>
      </c>
      <c r="M390" s="235">
        <f>G390*(1+L390/100)</f>
        <v>0</v>
      </c>
      <c r="N390" s="233">
        <v>0</v>
      </c>
      <c r="O390" s="233">
        <f>ROUND(E390*N390,2)</f>
        <v>0</v>
      </c>
      <c r="P390" s="233">
        <v>0</v>
      </c>
      <c r="Q390" s="233">
        <f>ROUND(E390*P390,2)</f>
        <v>0</v>
      </c>
      <c r="R390" s="235"/>
      <c r="S390" s="235" t="s">
        <v>200</v>
      </c>
      <c r="T390" s="236" t="s">
        <v>185</v>
      </c>
      <c r="U390" s="220">
        <v>0</v>
      </c>
      <c r="V390" s="220">
        <f>ROUND(E390*U390,2)</f>
        <v>0</v>
      </c>
      <c r="W390" s="220"/>
      <c r="X390" s="220" t="s">
        <v>217</v>
      </c>
      <c r="Y390" s="220" t="s">
        <v>187</v>
      </c>
      <c r="Z390" s="209"/>
      <c r="AA390" s="209"/>
      <c r="AB390" s="209"/>
      <c r="AC390" s="209"/>
      <c r="AD390" s="209"/>
      <c r="AE390" s="209"/>
      <c r="AF390" s="209"/>
      <c r="AG390" s="209" t="s">
        <v>685</v>
      </c>
      <c r="AH390" s="209"/>
      <c r="AI390" s="209"/>
      <c r="AJ390" s="209"/>
      <c r="AK390" s="209"/>
      <c r="AL390" s="209"/>
      <c r="AM390" s="209"/>
      <c r="AN390" s="209"/>
      <c r="AO390" s="209"/>
      <c r="AP390" s="209"/>
      <c r="AQ390" s="209"/>
      <c r="AR390" s="209"/>
      <c r="AS390" s="209"/>
      <c r="AT390" s="209"/>
      <c r="AU390" s="209"/>
      <c r="AV390" s="209"/>
      <c r="AW390" s="209"/>
      <c r="AX390" s="209"/>
      <c r="AY390" s="209"/>
      <c r="AZ390" s="209"/>
      <c r="BA390" s="209"/>
      <c r="BB390" s="209"/>
      <c r="BC390" s="209"/>
      <c r="BD390" s="209"/>
      <c r="BE390" s="209"/>
      <c r="BF390" s="209"/>
      <c r="BG390" s="209"/>
      <c r="BH390" s="209"/>
    </row>
    <row r="391" spans="1:60" outlineLevel="2" x14ac:dyDescent="0.25">
      <c r="A391" s="216"/>
      <c r="B391" s="217"/>
      <c r="C391" s="246"/>
      <c r="D391" s="241"/>
      <c r="E391" s="241"/>
      <c r="F391" s="241"/>
      <c r="G391" s="241"/>
      <c r="H391" s="220"/>
      <c r="I391" s="220"/>
      <c r="J391" s="220"/>
      <c r="K391" s="220"/>
      <c r="L391" s="220"/>
      <c r="M391" s="220"/>
      <c r="N391" s="219"/>
      <c r="O391" s="219"/>
      <c r="P391" s="219"/>
      <c r="Q391" s="219"/>
      <c r="R391" s="220"/>
      <c r="S391" s="220"/>
      <c r="T391" s="220"/>
      <c r="U391" s="220"/>
      <c r="V391" s="220"/>
      <c r="W391" s="220"/>
      <c r="X391" s="220"/>
      <c r="Y391" s="220"/>
      <c r="Z391" s="209"/>
      <c r="AA391" s="209"/>
      <c r="AB391" s="209"/>
      <c r="AC391" s="209"/>
      <c r="AD391" s="209"/>
      <c r="AE391" s="209"/>
      <c r="AF391" s="209"/>
      <c r="AG391" s="209" t="s">
        <v>191</v>
      </c>
      <c r="AH391" s="209"/>
      <c r="AI391" s="209"/>
      <c r="AJ391" s="209"/>
      <c r="AK391" s="209"/>
      <c r="AL391" s="209"/>
      <c r="AM391" s="209"/>
      <c r="AN391" s="209"/>
      <c r="AO391" s="209"/>
      <c r="AP391" s="209"/>
      <c r="AQ391" s="209"/>
      <c r="AR391" s="209"/>
      <c r="AS391" s="209"/>
      <c r="AT391" s="209"/>
      <c r="AU391" s="209"/>
      <c r="AV391" s="209"/>
      <c r="AW391" s="209"/>
      <c r="AX391" s="209"/>
      <c r="AY391" s="209"/>
      <c r="AZ391" s="209"/>
      <c r="BA391" s="209"/>
      <c r="BB391" s="209"/>
      <c r="BC391" s="209"/>
      <c r="BD391" s="209"/>
      <c r="BE391" s="209"/>
      <c r="BF391" s="209"/>
      <c r="BG391" s="209"/>
      <c r="BH391" s="209"/>
    </row>
    <row r="392" spans="1:60" outlineLevel="1" x14ac:dyDescent="0.25">
      <c r="A392" s="230">
        <v>143</v>
      </c>
      <c r="B392" s="231" t="s">
        <v>700</v>
      </c>
      <c r="C392" s="243" t="s">
        <v>701</v>
      </c>
      <c r="D392" s="232" t="s">
        <v>356</v>
      </c>
      <c r="E392" s="233">
        <v>2</v>
      </c>
      <c r="F392" s="234"/>
      <c r="G392" s="235">
        <f>ROUND(E392*F392,2)</f>
        <v>0</v>
      </c>
      <c r="H392" s="234"/>
      <c r="I392" s="235">
        <f>ROUND(E392*H392,2)</f>
        <v>0</v>
      </c>
      <c r="J392" s="234"/>
      <c r="K392" s="235">
        <f>ROUND(E392*J392,2)</f>
        <v>0</v>
      </c>
      <c r="L392" s="235">
        <v>21</v>
      </c>
      <c r="M392" s="235">
        <f>G392*(1+L392/100)</f>
        <v>0</v>
      </c>
      <c r="N392" s="233">
        <v>0</v>
      </c>
      <c r="O392" s="233">
        <f>ROUND(E392*N392,2)</f>
        <v>0</v>
      </c>
      <c r="P392" s="233">
        <v>0</v>
      </c>
      <c r="Q392" s="233">
        <f>ROUND(E392*P392,2)</f>
        <v>0</v>
      </c>
      <c r="R392" s="235"/>
      <c r="S392" s="235" t="s">
        <v>200</v>
      </c>
      <c r="T392" s="236" t="s">
        <v>185</v>
      </c>
      <c r="U392" s="220">
        <v>0</v>
      </c>
      <c r="V392" s="220">
        <f>ROUND(E392*U392,2)</f>
        <v>0</v>
      </c>
      <c r="W392" s="220"/>
      <c r="X392" s="220" t="s">
        <v>217</v>
      </c>
      <c r="Y392" s="220" t="s">
        <v>187</v>
      </c>
      <c r="Z392" s="209"/>
      <c r="AA392" s="209"/>
      <c r="AB392" s="209"/>
      <c r="AC392" s="209"/>
      <c r="AD392" s="209"/>
      <c r="AE392" s="209"/>
      <c r="AF392" s="209"/>
      <c r="AG392" s="209" t="s">
        <v>685</v>
      </c>
      <c r="AH392" s="209"/>
      <c r="AI392" s="209"/>
      <c r="AJ392" s="209"/>
      <c r="AK392" s="209"/>
      <c r="AL392" s="209"/>
      <c r="AM392" s="209"/>
      <c r="AN392" s="209"/>
      <c r="AO392" s="209"/>
      <c r="AP392" s="209"/>
      <c r="AQ392" s="209"/>
      <c r="AR392" s="209"/>
      <c r="AS392" s="209"/>
      <c r="AT392" s="209"/>
      <c r="AU392" s="209"/>
      <c r="AV392" s="209"/>
      <c r="AW392" s="209"/>
      <c r="AX392" s="209"/>
      <c r="AY392" s="209"/>
      <c r="AZ392" s="209"/>
      <c r="BA392" s="209"/>
      <c r="BB392" s="209"/>
      <c r="BC392" s="209"/>
      <c r="BD392" s="209"/>
      <c r="BE392" s="209"/>
      <c r="BF392" s="209"/>
      <c r="BG392" s="209"/>
      <c r="BH392" s="209"/>
    </row>
    <row r="393" spans="1:60" outlineLevel="2" x14ac:dyDescent="0.25">
      <c r="A393" s="216"/>
      <c r="B393" s="217"/>
      <c r="C393" s="246"/>
      <c r="D393" s="241"/>
      <c r="E393" s="241"/>
      <c r="F393" s="241"/>
      <c r="G393" s="241"/>
      <c r="H393" s="220"/>
      <c r="I393" s="220"/>
      <c r="J393" s="220"/>
      <c r="K393" s="220"/>
      <c r="L393" s="220"/>
      <c r="M393" s="220"/>
      <c r="N393" s="219"/>
      <c r="O393" s="219"/>
      <c r="P393" s="219"/>
      <c r="Q393" s="219"/>
      <c r="R393" s="220"/>
      <c r="S393" s="220"/>
      <c r="T393" s="220"/>
      <c r="U393" s="220"/>
      <c r="V393" s="220"/>
      <c r="W393" s="220"/>
      <c r="X393" s="220"/>
      <c r="Y393" s="220"/>
      <c r="Z393" s="209"/>
      <c r="AA393" s="209"/>
      <c r="AB393" s="209"/>
      <c r="AC393" s="209"/>
      <c r="AD393" s="209"/>
      <c r="AE393" s="209"/>
      <c r="AF393" s="209"/>
      <c r="AG393" s="209" t="s">
        <v>191</v>
      </c>
      <c r="AH393" s="209"/>
      <c r="AI393" s="209"/>
      <c r="AJ393" s="209"/>
      <c r="AK393" s="209"/>
      <c r="AL393" s="209"/>
      <c r="AM393" s="209"/>
      <c r="AN393" s="209"/>
      <c r="AO393" s="209"/>
      <c r="AP393" s="209"/>
      <c r="AQ393" s="209"/>
      <c r="AR393" s="209"/>
      <c r="AS393" s="209"/>
      <c r="AT393" s="209"/>
      <c r="AU393" s="209"/>
      <c r="AV393" s="209"/>
      <c r="AW393" s="209"/>
      <c r="AX393" s="209"/>
      <c r="AY393" s="209"/>
      <c r="AZ393" s="209"/>
      <c r="BA393" s="209"/>
      <c r="BB393" s="209"/>
      <c r="BC393" s="209"/>
      <c r="BD393" s="209"/>
      <c r="BE393" s="209"/>
      <c r="BF393" s="209"/>
      <c r="BG393" s="209"/>
      <c r="BH393" s="209"/>
    </row>
    <row r="394" spans="1:60" outlineLevel="1" x14ac:dyDescent="0.25">
      <c r="A394" s="230">
        <v>144</v>
      </c>
      <c r="B394" s="231" t="s">
        <v>702</v>
      </c>
      <c r="C394" s="243" t="s">
        <v>703</v>
      </c>
      <c r="D394" s="232" t="s">
        <v>356</v>
      </c>
      <c r="E394" s="233">
        <v>1</v>
      </c>
      <c r="F394" s="234"/>
      <c r="G394" s="235">
        <f>ROUND(E394*F394,2)</f>
        <v>0</v>
      </c>
      <c r="H394" s="234"/>
      <c r="I394" s="235">
        <f>ROUND(E394*H394,2)</f>
        <v>0</v>
      </c>
      <c r="J394" s="234"/>
      <c r="K394" s="235">
        <f>ROUND(E394*J394,2)</f>
        <v>0</v>
      </c>
      <c r="L394" s="235">
        <v>21</v>
      </c>
      <c r="M394" s="235">
        <f>G394*(1+L394/100)</f>
        <v>0</v>
      </c>
      <c r="N394" s="233">
        <v>0</v>
      </c>
      <c r="O394" s="233">
        <f>ROUND(E394*N394,2)</f>
        <v>0</v>
      </c>
      <c r="P394" s="233">
        <v>0</v>
      </c>
      <c r="Q394" s="233">
        <f>ROUND(E394*P394,2)</f>
        <v>0</v>
      </c>
      <c r="R394" s="235"/>
      <c r="S394" s="235" t="s">
        <v>200</v>
      </c>
      <c r="T394" s="236" t="s">
        <v>185</v>
      </c>
      <c r="U394" s="220">
        <v>0</v>
      </c>
      <c r="V394" s="220">
        <f>ROUND(E394*U394,2)</f>
        <v>0</v>
      </c>
      <c r="W394" s="220"/>
      <c r="X394" s="220" t="s">
        <v>217</v>
      </c>
      <c r="Y394" s="220" t="s">
        <v>187</v>
      </c>
      <c r="Z394" s="209"/>
      <c r="AA394" s="209"/>
      <c r="AB394" s="209"/>
      <c r="AC394" s="209"/>
      <c r="AD394" s="209"/>
      <c r="AE394" s="209"/>
      <c r="AF394" s="209"/>
      <c r="AG394" s="209" t="s">
        <v>685</v>
      </c>
      <c r="AH394" s="209"/>
      <c r="AI394" s="209"/>
      <c r="AJ394" s="209"/>
      <c r="AK394" s="209"/>
      <c r="AL394" s="209"/>
      <c r="AM394" s="209"/>
      <c r="AN394" s="209"/>
      <c r="AO394" s="209"/>
      <c r="AP394" s="209"/>
      <c r="AQ394" s="209"/>
      <c r="AR394" s="209"/>
      <c r="AS394" s="209"/>
      <c r="AT394" s="209"/>
      <c r="AU394" s="209"/>
      <c r="AV394" s="209"/>
      <c r="AW394" s="209"/>
      <c r="AX394" s="209"/>
      <c r="AY394" s="209"/>
      <c r="AZ394" s="209"/>
      <c r="BA394" s="209"/>
      <c r="BB394" s="209"/>
      <c r="BC394" s="209"/>
      <c r="BD394" s="209"/>
      <c r="BE394" s="209"/>
      <c r="BF394" s="209"/>
      <c r="BG394" s="209"/>
      <c r="BH394" s="209"/>
    </row>
    <row r="395" spans="1:60" outlineLevel="2" x14ac:dyDescent="0.25">
      <c r="A395" s="216"/>
      <c r="B395" s="217"/>
      <c r="C395" s="246"/>
      <c r="D395" s="241"/>
      <c r="E395" s="241"/>
      <c r="F395" s="241"/>
      <c r="G395" s="241"/>
      <c r="H395" s="220"/>
      <c r="I395" s="220"/>
      <c r="J395" s="220"/>
      <c r="K395" s="220"/>
      <c r="L395" s="220"/>
      <c r="M395" s="220"/>
      <c r="N395" s="219"/>
      <c r="O395" s="219"/>
      <c r="P395" s="219"/>
      <c r="Q395" s="219"/>
      <c r="R395" s="220"/>
      <c r="S395" s="220"/>
      <c r="T395" s="220"/>
      <c r="U395" s="220"/>
      <c r="V395" s="220"/>
      <c r="W395" s="220"/>
      <c r="X395" s="220"/>
      <c r="Y395" s="220"/>
      <c r="Z395" s="209"/>
      <c r="AA395" s="209"/>
      <c r="AB395" s="209"/>
      <c r="AC395" s="209"/>
      <c r="AD395" s="209"/>
      <c r="AE395" s="209"/>
      <c r="AF395" s="209"/>
      <c r="AG395" s="209" t="s">
        <v>191</v>
      </c>
      <c r="AH395" s="209"/>
      <c r="AI395" s="209"/>
      <c r="AJ395" s="209"/>
      <c r="AK395" s="209"/>
      <c r="AL395" s="209"/>
      <c r="AM395" s="209"/>
      <c r="AN395" s="209"/>
      <c r="AO395" s="209"/>
      <c r="AP395" s="209"/>
      <c r="AQ395" s="209"/>
      <c r="AR395" s="209"/>
      <c r="AS395" s="209"/>
      <c r="AT395" s="209"/>
      <c r="AU395" s="209"/>
      <c r="AV395" s="209"/>
      <c r="AW395" s="209"/>
      <c r="AX395" s="209"/>
      <c r="AY395" s="209"/>
      <c r="AZ395" s="209"/>
      <c r="BA395" s="209"/>
      <c r="BB395" s="209"/>
      <c r="BC395" s="209"/>
      <c r="BD395" s="209"/>
      <c r="BE395" s="209"/>
      <c r="BF395" s="209"/>
      <c r="BG395" s="209"/>
      <c r="BH395" s="209"/>
    </row>
    <row r="396" spans="1:60" outlineLevel="1" x14ac:dyDescent="0.25">
      <c r="A396" s="230">
        <v>145</v>
      </c>
      <c r="B396" s="231" t="s">
        <v>704</v>
      </c>
      <c r="C396" s="243" t="s">
        <v>705</v>
      </c>
      <c r="D396" s="232" t="s">
        <v>356</v>
      </c>
      <c r="E396" s="233">
        <v>1</v>
      </c>
      <c r="F396" s="234"/>
      <c r="G396" s="235">
        <f>ROUND(E396*F396,2)</f>
        <v>0</v>
      </c>
      <c r="H396" s="234"/>
      <c r="I396" s="235">
        <f>ROUND(E396*H396,2)</f>
        <v>0</v>
      </c>
      <c r="J396" s="234"/>
      <c r="K396" s="235">
        <f>ROUND(E396*J396,2)</f>
        <v>0</v>
      </c>
      <c r="L396" s="235">
        <v>21</v>
      </c>
      <c r="M396" s="235">
        <f>G396*(1+L396/100)</f>
        <v>0</v>
      </c>
      <c r="N396" s="233">
        <v>0</v>
      </c>
      <c r="O396" s="233">
        <f>ROUND(E396*N396,2)</f>
        <v>0</v>
      </c>
      <c r="P396" s="233">
        <v>0</v>
      </c>
      <c r="Q396" s="233">
        <f>ROUND(E396*P396,2)</f>
        <v>0</v>
      </c>
      <c r="R396" s="235"/>
      <c r="S396" s="235" t="s">
        <v>200</v>
      </c>
      <c r="T396" s="236" t="s">
        <v>185</v>
      </c>
      <c r="U396" s="220">
        <v>0</v>
      </c>
      <c r="V396" s="220">
        <f>ROUND(E396*U396,2)</f>
        <v>0</v>
      </c>
      <c r="W396" s="220"/>
      <c r="X396" s="220" t="s">
        <v>217</v>
      </c>
      <c r="Y396" s="220" t="s">
        <v>187</v>
      </c>
      <c r="Z396" s="209"/>
      <c r="AA396" s="209"/>
      <c r="AB396" s="209"/>
      <c r="AC396" s="209"/>
      <c r="AD396" s="209"/>
      <c r="AE396" s="209"/>
      <c r="AF396" s="209"/>
      <c r="AG396" s="209" t="s">
        <v>685</v>
      </c>
      <c r="AH396" s="209"/>
      <c r="AI396" s="209"/>
      <c r="AJ396" s="209"/>
      <c r="AK396" s="209"/>
      <c r="AL396" s="209"/>
      <c r="AM396" s="209"/>
      <c r="AN396" s="209"/>
      <c r="AO396" s="209"/>
      <c r="AP396" s="209"/>
      <c r="AQ396" s="209"/>
      <c r="AR396" s="209"/>
      <c r="AS396" s="209"/>
      <c r="AT396" s="209"/>
      <c r="AU396" s="209"/>
      <c r="AV396" s="209"/>
      <c r="AW396" s="209"/>
      <c r="AX396" s="209"/>
      <c r="AY396" s="209"/>
      <c r="AZ396" s="209"/>
      <c r="BA396" s="209"/>
      <c r="BB396" s="209"/>
      <c r="BC396" s="209"/>
      <c r="BD396" s="209"/>
      <c r="BE396" s="209"/>
      <c r="BF396" s="209"/>
      <c r="BG396" s="209"/>
      <c r="BH396" s="209"/>
    </row>
    <row r="397" spans="1:60" outlineLevel="2" x14ac:dyDescent="0.25">
      <c r="A397" s="216"/>
      <c r="B397" s="217"/>
      <c r="C397" s="246"/>
      <c r="D397" s="241"/>
      <c r="E397" s="241"/>
      <c r="F397" s="241"/>
      <c r="G397" s="241"/>
      <c r="H397" s="220"/>
      <c r="I397" s="220"/>
      <c r="J397" s="220"/>
      <c r="K397" s="220"/>
      <c r="L397" s="220"/>
      <c r="M397" s="220"/>
      <c r="N397" s="219"/>
      <c r="O397" s="219"/>
      <c r="P397" s="219"/>
      <c r="Q397" s="219"/>
      <c r="R397" s="220"/>
      <c r="S397" s="220"/>
      <c r="T397" s="220"/>
      <c r="U397" s="220"/>
      <c r="V397" s="220"/>
      <c r="W397" s="220"/>
      <c r="X397" s="220"/>
      <c r="Y397" s="220"/>
      <c r="Z397" s="209"/>
      <c r="AA397" s="209"/>
      <c r="AB397" s="209"/>
      <c r="AC397" s="209"/>
      <c r="AD397" s="209"/>
      <c r="AE397" s="209"/>
      <c r="AF397" s="209"/>
      <c r="AG397" s="209" t="s">
        <v>191</v>
      </c>
      <c r="AH397" s="209"/>
      <c r="AI397" s="209"/>
      <c r="AJ397" s="209"/>
      <c r="AK397" s="209"/>
      <c r="AL397" s="209"/>
      <c r="AM397" s="209"/>
      <c r="AN397" s="209"/>
      <c r="AO397" s="209"/>
      <c r="AP397" s="209"/>
      <c r="AQ397" s="209"/>
      <c r="AR397" s="209"/>
      <c r="AS397" s="209"/>
      <c r="AT397" s="209"/>
      <c r="AU397" s="209"/>
      <c r="AV397" s="209"/>
      <c r="AW397" s="209"/>
      <c r="AX397" s="209"/>
      <c r="AY397" s="209"/>
      <c r="AZ397" s="209"/>
      <c r="BA397" s="209"/>
      <c r="BB397" s="209"/>
      <c r="BC397" s="209"/>
      <c r="BD397" s="209"/>
      <c r="BE397" s="209"/>
      <c r="BF397" s="209"/>
      <c r="BG397" s="209"/>
      <c r="BH397" s="209"/>
    </row>
    <row r="398" spans="1:60" outlineLevel="1" x14ac:dyDescent="0.25">
      <c r="A398" s="230">
        <v>146</v>
      </c>
      <c r="B398" s="231" t="s">
        <v>706</v>
      </c>
      <c r="C398" s="243" t="s">
        <v>707</v>
      </c>
      <c r="D398" s="232" t="s">
        <v>356</v>
      </c>
      <c r="E398" s="233">
        <v>1</v>
      </c>
      <c r="F398" s="234"/>
      <c r="G398" s="235">
        <f>ROUND(E398*F398,2)</f>
        <v>0</v>
      </c>
      <c r="H398" s="234"/>
      <c r="I398" s="235">
        <f>ROUND(E398*H398,2)</f>
        <v>0</v>
      </c>
      <c r="J398" s="234"/>
      <c r="K398" s="235">
        <f>ROUND(E398*J398,2)</f>
        <v>0</v>
      </c>
      <c r="L398" s="235">
        <v>21</v>
      </c>
      <c r="M398" s="235">
        <f>G398*(1+L398/100)</f>
        <v>0</v>
      </c>
      <c r="N398" s="233">
        <v>0</v>
      </c>
      <c r="O398" s="233">
        <f>ROUND(E398*N398,2)</f>
        <v>0</v>
      </c>
      <c r="P398" s="233">
        <v>0</v>
      </c>
      <c r="Q398" s="233">
        <f>ROUND(E398*P398,2)</f>
        <v>0</v>
      </c>
      <c r="R398" s="235"/>
      <c r="S398" s="235" t="s">
        <v>200</v>
      </c>
      <c r="T398" s="236" t="s">
        <v>185</v>
      </c>
      <c r="U398" s="220">
        <v>0</v>
      </c>
      <c r="V398" s="220">
        <f>ROUND(E398*U398,2)</f>
        <v>0</v>
      </c>
      <c r="W398" s="220"/>
      <c r="X398" s="220" t="s">
        <v>217</v>
      </c>
      <c r="Y398" s="220" t="s">
        <v>187</v>
      </c>
      <c r="Z398" s="209"/>
      <c r="AA398" s="209"/>
      <c r="AB398" s="209"/>
      <c r="AC398" s="209"/>
      <c r="AD398" s="209"/>
      <c r="AE398" s="209"/>
      <c r="AF398" s="209"/>
      <c r="AG398" s="209" t="s">
        <v>685</v>
      </c>
      <c r="AH398" s="209"/>
      <c r="AI398" s="209"/>
      <c r="AJ398" s="209"/>
      <c r="AK398" s="209"/>
      <c r="AL398" s="209"/>
      <c r="AM398" s="209"/>
      <c r="AN398" s="209"/>
      <c r="AO398" s="209"/>
      <c r="AP398" s="209"/>
      <c r="AQ398" s="209"/>
      <c r="AR398" s="209"/>
      <c r="AS398" s="209"/>
      <c r="AT398" s="209"/>
      <c r="AU398" s="209"/>
      <c r="AV398" s="209"/>
      <c r="AW398" s="209"/>
      <c r="AX398" s="209"/>
      <c r="AY398" s="209"/>
      <c r="AZ398" s="209"/>
      <c r="BA398" s="209"/>
      <c r="BB398" s="209"/>
      <c r="BC398" s="209"/>
      <c r="BD398" s="209"/>
      <c r="BE398" s="209"/>
      <c r="BF398" s="209"/>
      <c r="BG398" s="209"/>
      <c r="BH398" s="209"/>
    </row>
    <row r="399" spans="1:60" outlineLevel="2" x14ac:dyDescent="0.25">
      <c r="A399" s="216"/>
      <c r="B399" s="217"/>
      <c r="C399" s="246"/>
      <c r="D399" s="241"/>
      <c r="E399" s="241"/>
      <c r="F399" s="241"/>
      <c r="G399" s="241"/>
      <c r="H399" s="220"/>
      <c r="I399" s="220"/>
      <c r="J399" s="220"/>
      <c r="K399" s="220"/>
      <c r="L399" s="220"/>
      <c r="M399" s="220"/>
      <c r="N399" s="219"/>
      <c r="O399" s="219"/>
      <c r="P399" s="219"/>
      <c r="Q399" s="219"/>
      <c r="R399" s="220"/>
      <c r="S399" s="220"/>
      <c r="T399" s="220"/>
      <c r="U399" s="220"/>
      <c r="V399" s="220"/>
      <c r="W399" s="220"/>
      <c r="X399" s="220"/>
      <c r="Y399" s="220"/>
      <c r="Z399" s="209"/>
      <c r="AA399" s="209"/>
      <c r="AB399" s="209"/>
      <c r="AC399" s="209"/>
      <c r="AD399" s="209"/>
      <c r="AE399" s="209"/>
      <c r="AF399" s="209"/>
      <c r="AG399" s="209" t="s">
        <v>191</v>
      </c>
      <c r="AH399" s="209"/>
      <c r="AI399" s="209"/>
      <c r="AJ399" s="209"/>
      <c r="AK399" s="209"/>
      <c r="AL399" s="209"/>
      <c r="AM399" s="209"/>
      <c r="AN399" s="209"/>
      <c r="AO399" s="209"/>
      <c r="AP399" s="209"/>
      <c r="AQ399" s="209"/>
      <c r="AR399" s="209"/>
      <c r="AS399" s="209"/>
      <c r="AT399" s="209"/>
      <c r="AU399" s="209"/>
      <c r="AV399" s="209"/>
      <c r="AW399" s="209"/>
      <c r="AX399" s="209"/>
      <c r="AY399" s="209"/>
      <c r="AZ399" s="209"/>
      <c r="BA399" s="209"/>
      <c r="BB399" s="209"/>
      <c r="BC399" s="209"/>
      <c r="BD399" s="209"/>
      <c r="BE399" s="209"/>
      <c r="BF399" s="209"/>
      <c r="BG399" s="209"/>
      <c r="BH399" s="209"/>
    </row>
    <row r="400" spans="1:60" outlineLevel="1" x14ac:dyDescent="0.25">
      <c r="A400" s="230">
        <v>147</v>
      </c>
      <c r="B400" s="231" t="s">
        <v>708</v>
      </c>
      <c r="C400" s="243" t="s">
        <v>709</v>
      </c>
      <c r="D400" s="232" t="s">
        <v>356</v>
      </c>
      <c r="E400" s="233">
        <v>1</v>
      </c>
      <c r="F400" s="234"/>
      <c r="G400" s="235">
        <f>ROUND(E400*F400,2)</f>
        <v>0</v>
      </c>
      <c r="H400" s="234"/>
      <c r="I400" s="235">
        <f>ROUND(E400*H400,2)</f>
        <v>0</v>
      </c>
      <c r="J400" s="234"/>
      <c r="K400" s="235">
        <f>ROUND(E400*J400,2)</f>
        <v>0</v>
      </c>
      <c r="L400" s="235">
        <v>21</v>
      </c>
      <c r="M400" s="235">
        <f>G400*(1+L400/100)</f>
        <v>0</v>
      </c>
      <c r="N400" s="233">
        <v>0</v>
      </c>
      <c r="O400" s="233">
        <f>ROUND(E400*N400,2)</f>
        <v>0</v>
      </c>
      <c r="P400" s="233">
        <v>0</v>
      </c>
      <c r="Q400" s="233">
        <f>ROUND(E400*P400,2)</f>
        <v>0</v>
      </c>
      <c r="R400" s="235"/>
      <c r="S400" s="235" t="s">
        <v>200</v>
      </c>
      <c r="T400" s="236" t="s">
        <v>185</v>
      </c>
      <c r="U400" s="220">
        <v>0</v>
      </c>
      <c r="V400" s="220">
        <f>ROUND(E400*U400,2)</f>
        <v>0</v>
      </c>
      <c r="W400" s="220"/>
      <c r="X400" s="220" t="s">
        <v>217</v>
      </c>
      <c r="Y400" s="220" t="s">
        <v>187</v>
      </c>
      <c r="Z400" s="209"/>
      <c r="AA400" s="209"/>
      <c r="AB400" s="209"/>
      <c r="AC400" s="209"/>
      <c r="AD400" s="209"/>
      <c r="AE400" s="209"/>
      <c r="AF400" s="209"/>
      <c r="AG400" s="209" t="s">
        <v>685</v>
      </c>
      <c r="AH400" s="209"/>
      <c r="AI400" s="209"/>
      <c r="AJ400" s="209"/>
      <c r="AK400" s="209"/>
      <c r="AL400" s="209"/>
      <c r="AM400" s="209"/>
      <c r="AN400" s="209"/>
      <c r="AO400" s="209"/>
      <c r="AP400" s="209"/>
      <c r="AQ400" s="209"/>
      <c r="AR400" s="209"/>
      <c r="AS400" s="209"/>
      <c r="AT400" s="209"/>
      <c r="AU400" s="209"/>
      <c r="AV400" s="209"/>
      <c r="AW400" s="209"/>
      <c r="AX400" s="209"/>
      <c r="AY400" s="209"/>
      <c r="AZ400" s="209"/>
      <c r="BA400" s="209"/>
      <c r="BB400" s="209"/>
      <c r="BC400" s="209"/>
      <c r="BD400" s="209"/>
      <c r="BE400" s="209"/>
      <c r="BF400" s="209"/>
      <c r="BG400" s="209"/>
      <c r="BH400" s="209"/>
    </row>
    <row r="401" spans="1:60" outlineLevel="2" x14ac:dyDescent="0.25">
      <c r="A401" s="216"/>
      <c r="B401" s="217"/>
      <c r="C401" s="246"/>
      <c r="D401" s="241"/>
      <c r="E401" s="241"/>
      <c r="F401" s="241"/>
      <c r="G401" s="241"/>
      <c r="H401" s="220"/>
      <c r="I401" s="220"/>
      <c r="J401" s="220"/>
      <c r="K401" s="220"/>
      <c r="L401" s="220"/>
      <c r="M401" s="220"/>
      <c r="N401" s="219"/>
      <c r="O401" s="219"/>
      <c r="P401" s="219"/>
      <c r="Q401" s="219"/>
      <c r="R401" s="220"/>
      <c r="S401" s="220"/>
      <c r="T401" s="220"/>
      <c r="U401" s="220"/>
      <c r="V401" s="220"/>
      <c r="W401" s="220"/>
      <c r="X401" s="220"/>
      <c r="Y401" s="220"/>
      <c r="Z401" s="209"/>
      <c r="AA401" s="209"/>
      <c r="AB401" s="209"/>
      <c r="AC401" s="209"/>
      <c r="AD401" s="209"/>
      <c r="AE401" s="209"/>
      <c r="AF401" s="209"/>
      <c r="AG401" s="209" t="s">
        <v>191</v>
      </c>
      <c r="AH401" s="209"/>
      <c r="AI401" s="209"/>
      <c r="AJ401" s="209"/>
      <c r="AK401" s="209"/>
      <c r="AL401" s="209"/>
      <c r="AM401" s="209"/>
      <c r="AN401" s="209"/>
      <c r="AO401" s="209"/>
      <c r="AP401" s="209"/>
      <c r="AQ401" s="209"/>
      <c r="AR401" s="209"/>
      <c r="AS401" s="209"/>
      <c r="AT401" s="209"/>
      <c r="AU401" s="209"/>
      <c r="AV401" s="209"/>
      <c r="AW401" s="209"/>
      <c r="AX401" s="209"/>
      <c r="AY401" s="209"/>
      <c r="AZ401" s="209"/>
      <c r="BA401" s="209"/>
      <c r="BB401" s="209"/>
      <c r="BC401" s="209"/>
      <c r="BD401" s="209"/>
      <c r="BE401" s="209"/>
      <c r="BF401" s="209"/>
      <c r="BG401" s="209"/>
      <c r="BH401" s="209"/>
    </row>
    <row r="402" spans="1:60" outlineLevel="1" x14ac:dyDescent="0.25">
      <c r="A402" s="230">
        <v>148</v>
      </c>
      <c r="B402" s="231" t="s">
        <v>710</v>
      </c>
      <c r="C402" s="243" t="s">
        <v>711</v>
      </c>
      <c r="D402" s="232" t="s">
        <v>356</v>
      </c>
      <c r="E402" s="233">
        <v>1</v>
      </c>
      <c r="F402" s="234"/>
      <c r="G402" s="235">
        <f>ROUND(E402*F402,2)</f>
        <v>0</v>
      </c>
      <c r="H402" s="234"/>
      <c r="I402" s="235">
        <f>ROUND(E402*H402,2)</f>
        <v>0</v>
      </c>
      <c r="J402" s="234"/>
      <c r="K402" s="235">
        <f>ROUND(E402*J402,2)</f>
        <v>0</v>
      </c>
      <c r="L402" s="235">
        <v>21</v>
      </c>
      <c r="M402" s="235">
        <f>G402*(1+L402/100)</f>
        <v>0</v>
      </c>
      <c r="N402" s="233">
        <v>0</v>
      </c>
      <c r="O402" s="233">
        <f>ROUND(E402*N402,2)</f>
        <v>0</v>
      </c>
      <c r="P402" s="233">
        <v>0</v>
      </c>
      <c r="Q402" s="233">
        <f>ROUND(E402*P402,2)</f>
        <v>0</v>
      </c>
      <c r="R402" s="235"/>
      <c r="S402" s="235" t="s">
        <v>200</v>
      </c>
      <c r="T402" s="236" t="s">
        <v>185</v>
      </c>
      <c r="U402" s="220">
        <v>0</v>
      </c>
      <c r="V402" s="220">
        <f>ROUND(E402*U402,2)</f>
        <v>0</v>
      </c>
      <c r="W402" s="220"/>
      <c r="X402" s="220" t="s">
        <v>307</v>
      </c>
      <c r="Y402" s="220" t="s">
        <v>187</v>
      </c>
      <c r="Z402" s="209"/>
      <c r="AA402" s="209"/>
      <c r="AB402" s="209"/>
      <c r="AC402" s="209"/>
      <c r="AD402" s="209"/>
      <c r="AE402" s="209"/>
      <c r="AF402" s="209"/>
      <c r="AG402" s="209" t="s">
        <v>378</v>
      </c>
      <c r="AH402" s="209"/>
      <c r="AI402" s="209"/>
      <c r="AJ402" s="209"/>
      <c r="AK402" s="209"/>
      <c r="AL402" s="209"/>
      <c r="AM402" s="209"/>
      <c r="AN402" s="209"/>
      <c r="AO402" s="209"/>
      <c r="AP402" s="209"/>
      <c r="AQ402" s="209"/>
      <c r="AR402" s="209"/>
      <c r="AS402" s="209"/>
      <c r="AT402" s="209"/>
      <c r="AU402" s="209"/>
      <c r="AV402" s="209"/>
      <c r="AW402" s="209"/>
      <c r="AX402" s="209"/>
      <c r="AY402" s="209"/>
      <c r="AZ402" s="209"/>
      <c r="BA402" s="209"/>
      <c r="BB402" s="209"/>
      <c r="BC402" s="209"/>
      <c r="BD402" s="209"/>
      <c r="BE402" s="209"/>
      <c r="BF402" s="209"/>
      <c r="BG402" s="209"/>
      <c r="BH402" s="209"/>
    </row>
    <row r="403" spans="1:60" outlineLevel="2" x14ac:dyDescent="0.25">
      <c r="A403" s="216"/>
      <c r="B403" s="217"/>
      <c r="C403" s="246"/>
      <c r="D403" s="241"/>
      <c r="E403" s="241"/>
      <c r="F403" s="241"/>
      <c r="G403" s="241"/>
      <c r="H403" s="220"/>
      <c r="I403" s="220"/>
      <c r="J403" s="220"/>
      <c r="K403" s="220"/>
      <c r="L403" s="220"/>
      <c r="M403" s="220"/>
      <c r="N403" s="219"/>
      <c r="O403" s="219"/>
      <c r="P403" s="219"/>
      <c r="Q403" s="219"/>
      <c r="R403" s="220"/>
      <c r="S403" s="220"/>
      <c r="T403" s="220"/>
      <c r="U403" s="220"/>
      <c r="V403" s="220"/>
      <c r="W403" s="220"/>
      <c r="X403" s="220"/>
      <c r="Y403" s="220"/>
      <c r="Z403" s="209"/>
      <c r="AA403" s="209"/>
      <c r="AB403" s="209"/>
      <c r="AC403" s="209"/>
      <c r="AD403" s="209"/>
      <c r="AE403" s="209"/>
      <c r="AF403" s="209"/>
      <c r="AG403" s="209" t="s">
        <v>191</v>
      </c>
      <c r="AH403" s="209"/>
      <c r="AI403" s="209"/>
      <c r="AJ403" s="209"/>
      <c r="AK403" s="209"/>
      <c r="AL403" s="209"/>
      <c r="AM403" s="209"/>
      <c r="AN403" s="209"/>
      <c r="AO403" s="209"/>
      <c r="AP403" s="209"/>
      <c r="AQ403" s="209"/>
      <c r="AR403" s="209"/>
      <c r="AS403" s="209"/>
      <c r="AT403" s="209"/>
      <c r="AU403" s="209"/>
      <c r="AV403" s="209"/>
      <c r="AW403" s="209"/>
      <c r="AX403" s="209"/>
      <c r="AY403" s="209"/>
      <c r="AZ403" s="209"/>
      <c r="BA403" s="209"/>
      <c r="BB403" s="209"/>
      <c r="BC403" s="209"/>
      <c r="BD403" s="209"/>
      <c r="BE403" s="209"/>
      <c r="BF403" s="209"/>
      <c r="BG403" s="209"/>
      <c r="BH403" s="209"/>
    </row>
    <row r="404" spans="1:60" x14ac:dyDescent="0.25">
      <c r="A404" s="3"/>
      <c r="B404" s="4"/>
      <c r="C404" s="247"/>
      <c r="D404" s="6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AE404">
        <v>12</v>
      </c>
      <c r="AF404">
        <v>21</v>
      </c>
      <c r="AG404" t="s">
        <v>165</v>
      </c>
    </row>
    <row r="405" spans="1:60" x14ac:dyDescent="0.25">
      <c r="A405" s="212"/>
      <c r="B405" s="213" t="s">
        <v>29</v>
      </c>
      <c r="C405" s="248"/>
      <c r="D405" s="214"/>
      <c r="E405" s="215"/>
      <c r="F405" s="215"/>
      <c r="G405" s="229">
        <f>G8+G31+G51+G91+G102+G125+G187+G215+G236+G261+G295+G375</f>
        <v>0</v>
      </c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AE405">
        <f>SUMIF(L7:L403,AE404,G7:G403)</f>
        <v>0</v>
      </c>
      <c r="AF405">
        <f>SUMIF(L7:L403,AF404,G7:G403)</f>
        <v>0</v>
      </c>
      <c r="AG405" t="s">
        <v>210</v>
      </c>
    </row>
    <row r="406" spans="1:60" x14ac:dyDescent="0.25">
      <c r="C406" s="249"/>
      <c r="D406" s="10"/>
      <c r="AG406" t="s">
        <v>211</v>
      </c>
    </row>
    <row r="407" spans="1:60" x14ac:dyDescent="0.25">
      <c r="D407" s="10"/>
    </row>
    <row r="408" spans="1:60" x14ac:dyDescent="0.25">
      <c r="D408" s="10"/>
    </row>
    <row r="409" spans="1:60" x14ac:dyDescent="0.25">
      <c r="D409" s="10"/>
    </row>
    <row r="410" spans="1:60" x14ac:dyDescent="0.25">
      <c r="D410" s="10"/>
    </row>
    <row r="411" spans="1:60" x14ac:dyDescent="0.25">
      <c r="D411" s="10"/>
    </row>
    <row r="412" spans="1:60" x14ac:dyDescent="0.25">
      <c r="D412" s="10"/>
    </row>
    <row r="413" spans="1:60" x14ac:dyDescent="0.25">
      <c r="D413" s="10"/>
    </row>
    <row r="414" spans="1:60" x14ac:dyDescent="0.25">
      <c r="D414" s="10"/>
    </row>
    <row r="415" spans="1:60" x14ac:dyDescent="0.25">
      <c r="D415" s="10"/>
    </row>
    <row r="416" spans="1:60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KB1i+A/r6VmFLgfhPfBEF2PwMk/Q2BacPhAxhRuhksXK+FIO9RAWmefK0EZyq3Jh3k8qD6nt6NDOcf0Yf4tBcw==" saltValue="KUp56uyOZ8WCxL/Xu0oXvQ==" spinCount="100000" sheet="1" formatRows="0"/>
  <mergeCells count="240">
    <mergeCell ref="C393:G393"/>
    <mergeCell ref="C395:G395"/>
    <mergeCell ref="C397:G397"/>
    <mergeCell ref="C399:G399"/>
    <mergeCell ref="C401:G401"/>
    <mergeCell ref="C403:G403"/>
    <mergeCell ref="C381:G381"/>
    <mergeCell ref="C383:G383"/>
    <mergeCell ref="C385:G385"/>
    <mergeCell ref="C387:G387"/>
    <mergeCell ref="C389:G389"/>
    <mergeCell ref="C391:G391"/>
    <mergeCell ref="C370:G370"/>
    <mergeCell ref="C371:G371"/>
    <mergeCell ref="C373:G373"/>
    <mergeCell ref="C374:G374"/>
    <mergeCell ref="C377:G377"/>
    <mergeCell ref="C379:G379"/>
    <mergeCell ref="C360:G360"/>
    <mergeCell ref="C362:G362"/>
    <mergeCell ref="C364:G364"/>
    <mergeCell ref="C365:G365"/>
    <mergeCell ref="C367:G367"/>
    <mergeCell ref="C368:G368"/>
    <mergeCell ref="C351:G351"/>
    <mergeCell ref="C353:G353"/>
    <mergeCell ref="C354:G354"/>
    <mergeCell ref="C356:G356"/>
    <mergeCell ref="C357:G357"/>
    <mergeCell ref="C359:G359"/>
    <mergeCell ref="C342:G342"/>
    <mergeCell ref="C344:G344"/>
    <mergeCell ref="C345:G345"/>
    <mergeCell ref="C347:G347"/>
    <mergeCell ref="C348:G348"/>
    <mergeCell ref="C350:G350"/>
    <mergeCell ref="C333:G333"/>
    <mergeCell ref="C335:G335"/>
    <mergeCell ref="C336:G336"/>
    <mergeCell ref="C338:G338"/>
    <mergeCell ref="C339:G339"/>
    <mergeCell ref="C341:G341"/>
    <mergeCell ref="C324:G324"/>
    <mergeCell ref="C326:G326"/>
    <mergeCell ref="C327:G327"/>
    <mergeCell ref="C329:G329"/>
    <mergeCell ref="C330:G330"/>
    <mergeCell ref="C332:G332"/>
    <mergeCell ref="C317:G317"/>
    <mergeCell ref="C318:G318"/>
    <mergeCell ref="C319:G319"/>
    <mergeCell ref="C320:G320"/>
    <mergeCell ref="C321:G321"/>
    <mergeCell ref="C323:G323"/>
    <mergeCell ref="C311:G311"/>
    <mergeCell ref="C312:G312"/>
    <mergeCell ref="C313:G313"/>
    <mergeCell ref="C314:G314"/>
    <mergeCell ref="C315:G315"/>
    <mergeCell ref="C316:G316"/>
    <mergeCell ref="C304:G304"/>
    <mergeCell ref="C305:G305"/>
    <mergeCell ref="C306:G306"/>
    <mergeCell ref="C307:G307"/>
    <mergeCell ref="C308:G308"/>
    <mergeCell ref="C310:G310"/>
    <mergeCell ref="C298:G298"/>
    <mergeCell ref="C299:G299"/>
    <mergeCell ref="C300:G300"/>
    <mergeCell ref="C301:G301"/>
    <mergeCell ref="C302:G302"/>
    <mergeCell ref="C303:G303"/>
    <mergeCell ref="C288:G288"/>
    <mergeCell ref="C289:G289"/>
    <mergeCell ref="C291:G291"/>
    <mergeCell ref="C292:G292"/>
    <mergeCell ref="C294:G294"/>
    <mergeCell ref="C297:G297"/>
    <mergeCell ref="C279:G279"/>
    <mergeCell ref="C280:G280"/>
    <mergeCell ref="C282:G282"/>
    <mergeCell ref="C283:G283"/>
    <mergeCell ref="C285:G285"/>
    <mergeCell ref="C286:G286"/>
    <mergeCell ref="C267:G267"/>
    <mergeCell ref="C269:G269"/>
    <mergeCell ref="C271:G271"/>
    <mergeCell ref="C273:G273"/>
    <mergeCell ref="C275:G275"/>
    <mergeCell ref="C277:G277"/>
    <mergeCell ref="C256:G256"/>
    <mergeCell ref="C257:G257"/>
    <mergeCell ref="C259:G259"/>
    <mergeCell ref="C260:G260"/>
    <mergeCell ref="C263:G263"/>
    <mergeCell ref="C265:G265"/>
    <mergeCell ref="C247:G247"/>
    <mergeCell ref="C248:G248"/>
    <mergeCell ref="C250:G250"/>
    <mergeCell ref="C251:G251"/>
    <mergeCell ref="C253:G253"/>
    <mergeCell ref="C254:G254"/>
    <mergeCell ref="C238:G238"/>
    <mergeCell ref="C239:G239"/>
    <mergeCell ref="C241:G241"/>
    <mergeCell ref="C242:G242"/>
    <mergeCell ref="C244:G244"/>
    <mergeCell ref="C245:G245"/>
    <mergeCell ref="C227:G227"/>
    <mergeCell ref="C229:G229"/>
    <mergeCell ref="C230:G230"/>
    <mergeCell ref="C232:G232"/>
    <mergeCell ref="C233:G233"/>
    <mergeCell ref="C235:G235"/>
    <mergeCell ref="C218:G218"/>
    <mergeCell ref="C220:G220"/>
    <mergeCell ref="C221:G221"/>
    <mergeCell ref="C223:G223"/>
    <mergeCell ref="C224:G224"/>
    <mergeCell ref="C226:G226"/>
    <mergeCell ref="C208:G208"/>
    <mergeCell ref="C210:G210"/>
    <mergeCell ref="C211:G211"/>
    <mergeCell ref="C213:G213"/>
    <mergeCell ref="C214:G214"/>
    <mergeCell ref="C217:G217"/>
    <mergeCell ref="C199:G199"/>
    <mergeCell ref="C201:G201"/>
    <mergeCell ref="C202:G202"/>
    <mergeCell ref="C204:G204"/>
    <mergeCell ref="C205:G205"/>
    <mergeCell ref="C207:G207"/>
    <mergeCell ref="C190:G190"/>
    <mergeCell ref="C192:G192"/>
    <mergeCell ref="C193:G193"/>
    <mergeCell ref="C195:G195"/>
    <mergeCell ref="C196:G196"/>
    <mergeCell ref="C198:G198"/>
    <mergeCell ref="C178:G178"/>
    <mergeCell ref="C180:G180"/>
    <mergeCell ref="C182:G182"/>
    <mergeCell ref="C184:G184"/>
    <mergeCell ref="C186:G186"/>
    <mergeCell ref="C189:G189"/>
    <mergeCell ref="C167:G167"/>
    <mergeCell ref="C169:G169"/>
    <mergeCell ref="C171:G171"/>
    <mergeCell ref="C173:G173"/>
    <mergeCell ref="C175:G175"/>
    <mergeCell ref="C177:G177"/>
    <mergeCell ref="C155:G155"/>
    <mergeCell ref="C157:G157"/>
    <mergeCell ref="C159:G159"/>
    <mergeCell ref="C161:G161"/>
    <mergeCell ref="C163:G163"/>
    <mergeCell ref="C165:G165"/>
    <mergeCell ref="C143:G143"/>
    <mergeCell ref="C145:G145"/>
    <mergeCell ref="C147:G147"/>
    <mergeCell ref="C149:G149"/>
    <mergeCell ref="C151:G151"/>
    <mergeCell ref="C153:G153"/>
    <mergeCell ref="C131:G131"/>
    <mergeCell ref="C133:G133"/>
    <mergeCell ref="C135:G135"/>
    <mergeCell ref="C137:G137"/>
    <mergeCell ref="C139:G139"/>
    <mergeCell ref="C141:G141"/>
    <mergeCell ref="C118:G118"/>
    <mergeCell ref="C120:G120"/>
    <mergeCell ref="C122:G122"/>
    <mergeCell ref="C124:G124"/>
    <mergeCell ref="C127:G127"/>
    <mergeCell ref="C129:G129"/>
    <mergeCell ref="C109:G109"/>
    <mergeCell ref="C111:G111"/>
    <mergeCell ref="C112:G112"/>
    <mergeCell ref="C114:G114"/>
    <mergeCell ref="C115:G115"/>
    <mergeCell ref="C117:G117"/>
    <mergeCell ref="C97:G97"/>
    <mergeCell ref="C99:G99"/>
    <mergeCell ref="C101:G101"/>
    <mergeCell ref="C104:G104"/>
    <mergeCell ref="C105:G105"/>
    <mergeCell ref="C107:G107"/>
    <mergeCell ref="C86:G86"/>
    <mergeCell ref="C87:G87"/>
    <mergeCell ref="C89:G89"/>
    <mergeCell ref="C90:G90"/>
    <mergeCell ref="C93:G93"/>
    <mergeCell ref="C95:G95"/>
    <mergeCell ref="C77:G77"/>
    <mergeCell ref="C78:G78"/>
    <mergeCell ref="C80:G80"/>
    <mergeCell ref="C81:G81"/>
    <mergeCell ref="C83:G83"/>
    <mergeCell ref="C84:G84"/>
    <mergeCell ref="C68:G68"/>
    <mergeCell ref="C69:G69"/>
    <mergeCell ref="C71:G71"/>
    <mergeCell ref="C72:G72"/>
    <mergeCell ref="C74:G74"/>
    <mergeCell ref="C75:G75"/>
    <mergeCell ref="C59:G59"/>
    <mergeCell ref="C60:G60"/>
    <mergeCell ref="C62:G62"/>
    <mergeCell ref="C63:G63"/>
    <mergeCell ref="C65:G65"/>
    <mergeCell ref="C66:G66"/>
    <mergeCell ref="C48:G48"/>
    <mergeCell ref="C50:G50"/>
    <mergeCell ref="C53:G53"/>
    <mergeCell ref="C54:G54"/>
    <mergeCell ref="C56:G56"/>
    <mergeCell ref="C57:G57"/>
    <mergeCell ref="C38:G38"/>
    <mergeCell ref="C40:G40"/>
    <mergeCell ref="C42:G42"/>
    <mergeCell ref="C44:G44"/>
    <mergeCell ref="C45:G45"/>
    <mergeCell ref="C47:G47"/>
    <mergeCell ref="C26:G26"/>
    <mergeCell ref="C28:G28"/>
    <mergeCell ref="C30:G30"/>
    <mergeCell ref="C33:G33"/>
    <mergeCell ref="C34:G34"/>
    <mergeCell ref="C36:G36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0FBEB-A64C-4326-9DD2-B51AB020C2A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212</v>
      </c>
      <c r="B1" s="194"/>
      <c r="C1" s="194"/>
      <c r="D1" s="194"/>
      <c r="E1" s="194"/>
      <c r="F1" s="194"/>
      <c r="G1" s="194"/>
      <c r="AG1" t="s">
        <v>152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153</v>
      </c>
    </row>
    <row r="3" spans="1:60" ht="25.05" customHeight="1" x14ac:dyDescent="0.25">
      <c r="A3" s="195" t="s">
        <v>8</v>
      </c>
      <c r="B3" s="49" t="s">
        <v>48</v>
      </c>
      <c r="C3" s="198" t="s">
        <v>42</v>
      </c>
      <c r="D3" s="196"/>
      <c r="E3" s="196"/>
      <c r="F3" s="196"/>
      <c r="G3" s="197"/>
      <c r="AC3" s="173" t="s">
        <v>153</v>
      </c>
      <c r="AG3" t="s">
        <v>155</v>
      </c>
    </row>
    <row r="4" spans="1:60" ht="25.05" customHeight="1" x14ac:dyDescent="0.25">
      <c r="A4" s="199" t="s">
        <v>9</v>
      </c>
      <c r="B4" s="200" t="s">
        <v>53</v>
      </c>
      <c r="C4" s="201" t="s">
        <v>54</v>
      </c>
      <c r="D4" s="202"/>
      <c r="E4" s="202"/>
      <c r="F4" s="202"/>
      <c r="G4" s="203"/>
      <c r="AG4" t="s">
        <v>156</v>
      </c>
    </row>
    <row r="5" spans="1:60" x14ac:dyDescent="0.25">
      <c r="D5" s="10"/>
    </row>
    <row r="6" spans="1:60" ht="39.6" x14ac:dyDescent="0.25">
      <c r="A6" s="205" t="s">
        <v>157</v>
      </c>
      <c r="B6" s="207" t="s">
        <v>158</v>
      </c>
      <c r="C6" s="207" t="s">
        <v>159</v>
      </c>
      <c r="D6" s="206" t="s">
        <v>160</v>
      </c>
      <c r="E6" s="205" t="s">
        <v>161</v>
      </c>
      <c r="F6" s="204" t="s">
        <v>162</v>
      </c>
      <c r="G6" s="205" t="s">
        <v>29</v>
      </c>
      <c r="H6" s="208" t="s">
        <v>30</v>
      </c>
      <c r="I6" s="208" t="s">
        <v>163</v>
      </c>
      <c r="J6" s="208" t="s">
        <v>31</v>
      </c>
      <c r="K6" s="208" t="s">
        <v>164</v>
      </c>
      <c r="L6" s="208" t="s">
        <v>165</v>
      </c>
      <c r="M6" s="208" t="s">
        <v>166</v>
      </c>
      <c r="N6" s="208" t="s">
        <v>167</v>
      </c>
      <c r="O6" s="208" t="s">
        <v>168</v>
      </c>
      <c r="P6" s="208" t="s">
        <v>169</v>
      </c>
      <c r="Q6" s="208" t="s">
        <v>170</v>
      </c>
      <c r="R6" s="208" t="s">
        <v>171</v>
      </c>
      <c r="S6" s="208" t="s">
        <v>172</v>
      </c>
      <c r="T6" s="208" t="s">
        <v>173</v>
      </c>
      <c r="U6" s="208" t="s">
        <v>174</v>
      </c>
      <c r="V6" s="208" t="s">
        <v>175</v>
      </c>
      <c r="W6" s="208" t="s">
        <v>176</v>
      </c>
      <c r="X6" s="208" t="s">
        <v>177</v>
      </c>
      <c r="Y6" s="208" t="s">
        <v>178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179</v>
      </c>
      <c r="B8" s="224" t="s">
        <v>108</v>
      </c>
      <c r="C8" s="242" t="s">
        <v>109</v>
      </c>
      <c r="D8" s="225"/>
      <c r="E8" s="226"/>
      <c r="F8" s="227"/>
      <c r="G8" s="227">
        <f>SUMIF(AG9:AG10,"&lt;&gt;NOR",G9:G10)</f>
        <v>0</v>
      </c>
      <c r="H8" s="227"/>
      <c r="I8" s="227">
        <f>SUM(I9:I10)</f>
        <v>0</v>
      </c>
      <c r="J8" s="227"/>
      <c r="K8" s="227">
        <f>SUM(K9:K10)</f>
        <v>0</v>
      </c>
      <c r="L8" s="227"/>
      <c r="M8" s="227">
        <f>SUM(M9:M10)</f>
        <v>0</v>
      </c>
      <c r="N8" s="226"/>
      <c r="O8" s="226">
        <f>SUM(O9:O10)</f>
        <v>0</v>
      </c>
      <c r="P8" s="226"/>
      <c r="Q8" s="226">
        <f>SUM(Q9:Q10)</f>
        <v>0</v>
      </c>
      <c r="R8" s="227"/>
      <c r="S8" s="227"/>
      <c r="T8" s="228"/>
      <c r="U8" s="222"/>
      <c r="V8" s="222">
        <f>SUM(V9:V10)</f>
        <v>0</v>
      </c>
      <c r="W8" s="222"/>
      <c r="X8" s="222"/>
      <c r="Y8" s="222"/>
      <c r="AG8" t="s">
        <v>180</v>
      </c>
    </row>
    <row r="9" spans="1:60" outlineLevel="1" x14ac:dyDescent="0.25">
      <c r="A9" s="230">
        <v>1</v>
      </c>
      <c r="B9" s="231" t="s">
        <v>713</v>
      </c>
      <c r="C9" s="243" t="s">
        <v>714</v>
      </c>
      <c r="D9" s="232" t="s">
        <v>366</v>
      </c>
      <c r="E9" s="233">
        <v>14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200</v>
      </c>
      <c r="T9" s="236" t="s">
        <v>185</v>
      </c>
      <c r="U9" s="220">
        <v>0</v>
      </c>
      <c r="V9" s="220">
        <f>ROUND(E9*U9,2)</f>
        <v>0</v>
      </c>
      <c r="W9" s="220"/>
      <c r="X9" s="220" t="s">
        <v>217</v>
      </c>
      <c r="Y9" s="220" t="s">
        <v>187</v>
      </c>
      <c r="Z9" s="209"/>
      <c r="AA9" s="209"/>
      <c r="AB9" s="209"/>
      <c r="AC9" s="209"/>
      <c r="AD9" s="209"/>
      <c r="AE9" s="209"/>
      <c r="AF9" s="209"/>
      <c r="AG9" s="209" t="s">
        <v>357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46"/>
      <c r="D10" s="241"/>
      <c r="E10" s="241"/>
      <c r="F10" s="241"/>
      <c r="G10" s="241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191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x14ac:dyDescent="0.25">
      <c r="A11" s="223" t="s">
        <v>179</v>
      </c>
      <c r="B11" s="224" t="s">
        <v>110</v>
      </c>
      <c r="C11" s="242" t="s">
        <v>90</v>
      </c>
      <c r="D11" s="225"/>
      <c r="E11" s="226"/>
      <c r="F11" s="227"/>
      <c r="G11" s="227">
        <f>SUMIF(AG12:AG17,"&lt;&gt;NOR",G12:G17)</f>
        <v>0</v>
      </c>
      <c r="H11" s="227"/>
      <c r="I11" s="227">
        <f>SUM(I12:I17)</f>
        <v>0</v>
      </c>
      <c r="J11" s="227"/>
      <c r="K11" s="227">
        <f>SUM(K12:K17)</f>
        <v>0</v>
      </c>
      <c r="L11" s="227"/>
      <c r="M11" s="227">
        <f>SUM(M12:M17)</f>
        <v>0</v>
      </c>
      <c r="N11" s="226"/>
      <c r="O11" s="226">
        <f>SUM(O12:O17)</f>
        <v>0</v>
      </c>
      <c r="P11" s="226"/>
      <c r="Q11" s="226">
        <f>SUM(Q12:Q17)</f>
        <v>0</v>
      </c>
      <c r="R11" s="227"/>
      <c r="S11" s="227"/>
      <c r="T11" s="228"/>
      <c r="U11" s="222"/>
      <c r="V11" s="222">
        <f>SUM(V12:V17)</f>
        <v>0</v>
      </c>
      <c r="W11" s="222"/>
      <c r="X11" s="222"/>
      <c r="Y11" s="222"/>
      <c r="AG11" t="s">
        <v>180</v>
      </c>
    </row>
    <row r="12" spans="1:60" outlineLevel="1" x14ac:dyDescent="0.25">
      <c r="A12" s="230">
        <v>2</v>
      </c>
      <c r="B12" s="231" t="s">
        <v>715</v>
      </c>
      <c r="C12" s="243" t="s">
        <v>716</v>
      </c>
      <c r="D12" s="232" t="s">
        <v>356</v>
      </c>
      <c r="E12" s="233">
        <v>80</v>
      </c>
      <c r="F12" s="234"/>
      <c r="G12" s="235">
        <f>ROUND(E12*F12,2)</f>
        <v>0</v>
      </c>
      <c r="H12" s="234"/>
      <c r="I12" s="235">
        <f>ROUND(E12*H12,2)</f>
        <v>0</v>
      </c>
      <c r="J12" s="234"/>
      <c r="K12" s="235">
        <f>ROUND(E12*J12,2)</f>
        <v>0</v>
      </c>
      <c r="L12" s="235">
        <v>21</v>
      </c>
      <c r="M12" s="235">
        <f>G12*(1+L12/100)</f>
        <v>0</v>
      </c>
      <c r="N12" s="233">
        <v>0</v>
      </c>
      <c r="O12" s="233">
        <f>ROUND(E12*N12,2)</f>
        <v>0</v>
      </c>
      <c r="P12" s="233">
        <v>0</v>
      </c>
      <c r="Q12" s="233">
        <f>ROUND(E12*P12,2)</f>
        <v>0</v>
      </c>
      <c r="R12" s="235"/>
      <c r="S12" s="235" t="s">
        <v>200</v>
      </c>
      <c r="T12" s="236" t="s">
        <v>185</v>
      </c>
      <c r="U12" s="220">
        <v>0</v>
      </c>
      <c r="V12" s="220">
        <f>ROUND(E12*U12,2)</f>
        <v>0</v>
      </c>
      <c r="W12" s="220"/>
      <c r="X12" s="220" t="s">
        <v>217</v>
      </c>
      <c r="Y12" s="220" t="s">
        <v>187</v>
      </c>
      <c r="Z12" s="209"/>
      <c r="AA12" s="209"/>
      <c r="AB12" s="209"/>
      <c r="AC12" s="209"/>
      <c r="AD12" s="209"/>
      <c r="AE12" s="209"/>
      <c r="AF12" s="209"/>
      <c r="AG12" s="209" t="s">
        <v>357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2" x14ac:dyDescent="0.25">
      <c r="A13" s="216"/>
      <c r="B13" s="217"/>
      <c r="C13" s="246"/>
      <c r="D13" s="241"/>
      <c r="E13" s="241"/>
      <c r="F13" s="241"/>
      <c r="G13" s="241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191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1" x14ac:dyDescent="0.25">
      <c r="A14" s="230">
        <v>3</v>
      </c>
      <c r="B14" s="231" t="s">
        <v>717</v>
      </c>
      <c r="C14" s="243" t="s">
        <v>718</v>
      </c>
      <c r="D14" s="232" t="s">
        <v>277</v>
      </c>
      <c r="E14" s="233">
        <v>160</v>
      </c>
      <c r="F14" s="234"/>
      <c r="G14" s="235">
        <f>ROUND(E14*F14,2)</f>
        <v>0</v>
      </c>
      <c r="H14" s="234"/>
      <c r="I14" s="235">
        <f>ROUND(E14*H14,2)</f>
        <v>0</v>
      </c>
      <c r="J14" s="234"/>
      <c r="K14" s="235">
        <f>ROUND(E14*J14,2)</f>
        <v>0</v>
      </c>
      <c r="L14" s="235">
        <v>21</v>
      </c>
      <c r="M14" s="235">
        <f>G14*(1+L14/100)</f>
        <v>0</v>
      </c>
      <c r="N14" s="233">
        <v>0</v>
      </c>
      <c r="O14" s="233">
        <f>ROUND(E14*N14,2)</f>
        <v>0</v>
      </c>
      <c r="P14" s="233">
        <v>0</v>
      </c>
      <c r="Q14" s="233">
        <f>ROUND(E14*P14,2)</f>
        <v>0</v>
      </c>
      <c r="R14" s="235"/>
      <c r="S14" s="235" t="s">
        <v>200</v>
      </c>
      <c r="T14" s="236" t="s">
        <v>185</v>
      </c>
      <c r="U14" s="220">
        <v>0</v>
      </c>
      <c r="V14" s="220">
        <f>ROUND(E14*U14,2)</f>
        <v>0</v>
      </c>
      <c r="W14" s="220"/>
      <c r="X14" s="220" t="s">
        <v>217</v>
      </c>
      <c r="Y14" s="220" t="s">
        <v>187</v>
      </c>
      <c r="Z14" s="209"/>
      <c r="AA14" s="209"/>
      <c r="AB14" s="209"/>
      <c r="AC14" s="209"/>
      <c r="AD14" s="209"/>
      <c r="AE14" s="209"/>
      <c r="AF14" s="209"/>
      <c r="AG14" s="209" t="s">
        <v>357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2" x14ac:dyDescent="0.25">
      <c r="A15" s="216"/>
      <c r="B15" s="217"/>
      <c r="C15" s="246"/>
      <c r="D15" s="241"/>
      <c r="E15" s="241"/>
      <c r="F15" s="241"/>
      <c r="G15" s="241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09"/>
      <c r="AA15" s="209"/>
      <c r="AB15" s="209"/>
      <c r="AC15" s="209"/>
      <c r="AD15" s="209"/>
      <c r="AE15" s="209"/>
      <c r="AF15" s="209"/>
      <c r="AG15" s="209" t="s">
        <v>191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1" x14ac:dyDescent="0.25">
      <c r="A16" s="230">
        <v>4</v>
      </c>
      <c r="B16" s="231" t="s">
        <v>719</v>
      </c>
      <c r="C16" s="243" t="s">
        <v>720</v>
      </c>
      <c r="D16" s="232" t="s">
        <v>277</v>
      </c>
      <c r="E16" s="233">
        <v>166</v>
      </c>
      <c r="F16" s="234"/>
      <c r="G16" s="235">
        <f>ROUND(E16*F16,2)</f>
        <v>0</v>
      </c>
      <c r="H16" s="234"/>
      <c r="I16" s="235">
        <f>ROUND(E16*H16,2)</f>
        <v>0</v>
      </c>
      <c r="J16" s="234"/>
      <c r="K16" s="235">
        <f>ROUND(E16*J16,2)</f>
        <v>0</v>
      </c>
      <c r="L16" s="235">
        <v>21</v>
      </c>
      <c r="M16" s="235">
        <f>G16*(1+L16/100)</f>
        <v>0</v>
      </c>
      <c r="N16" s="233">
        <v>0</v>
      </c>
      <c r="O16" s="233">
        <f>ROUND(E16*N16,2)</f>
        <v>0</v>
      </c>
      <c r="P16" s="233">
        <v>0</v>
      </c>
      <c r="Q16" s="233">
        <f>ROUND(E16*P16,2)</f>
        <v>0</v>
      </c>
      <c r="R16" s="235"/>
      <c r="S16" s="235" t="s">
        <v>200</v>
      </c>
      <c r="T16" s="236" t="s">
        <v>185</v>
      </c>
      <c r="U16" s="220">
        <v>0</v>
      </c>
      <c r="V16" s="220">
        <f>ROUND(E16*U16,2)</f>
        <v>0</v>
      </c>
      <c r="W16" s="220"/>
      <c r="X16" s="220" t="s">
        <v>217</v>
      </c>
      <c r="Y16" s="220" t="s">
        <v>187</v>
      </c>
      <c r="Z16" s="209"/>
      <c r="AA16" s="209"/>
      <c r="AB16" s="209"/>
      <c r="AC16" s="209"/>
      <c r="AD16" s="209"/>
      <c r="AE16" s="209"/>
      <c r="AF16" s="209"/>
      <c r="AG16" s="209" t="s">
        <v>357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46"/>
      <c r="D17" s="241"/>
      <c r="E17" s="241"/>
      <c r="F17" s="241"/>
      <c r="G17" s="241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191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x14ac:dyDescent="0.25">
      <c r="A18" s="223" t="s">
        <v>179</v>
      </c>
      <c r="B18" s="224" t="s">
        <v>115</v>
      </c>
      <c r="C18" s="242" t="s">
        <v>116</v>
      </c>
      <c r="D18" s="225"/>
      <c r="E18" s="226"/>
      <c r="F18" s="227"/>
      <c r="G18" s="227">
        <f>SUMIF(AG19:AG28,"&lt;&gt;NOR",G19:G28)</f>
        <v>0</v>
      </c>
      <c r="H18" s="227"/>
      <c r="I18" s="227">
        <f>SUM(I19:I28)</f>
        <v>0</v>
      </c>
      <c r="J18" s="227"/>
      <c r="K18" s="227">
        <f>SUM(K19:K28)</f>
        <v>0</v>
      </c>
      <c r="L18" s="227"/>
      <c r="M18" s="227">
        <f>SUM(M19:M28)</f>
        <v>0</v>
      </c>
      <c r="N18" s="226"/>
      <c r="O18" s="226">
        <f>SUM(O19:O28)</f>
        <v>0</v>
      </c>
      <c r="P18" s="226"/>
      <c r="Q18" s="226">
        <f>SUM(Q19:Q28)</f>
        <v>0</v>
      </c>
      <c r="R18" s="227"/>
      <c r="S18" s="227"/>
      <c r="T18" s="228"/>
      <c r="U18" s="222"/>
      <c r="V18" s="222">
        <f>SUM(V19:V28)</f>
        <v>0</v>
      </c>
      <c r="W18" s="222"/>
      <c r="X18" s="222"/>
      <c r="Y18" s="222"/>
      <c r="AG18" t="s">
        <v>180</v>
      </c>
    </row>
    <row r="19" spans="1:60" outlineLevel="1" x14ac:dyDescent="0.25">
      <c r="A19" s="230">
        <v>5</v>
      </c>
      <c r="B19" s="231" t="s">
        <v>721</v>
      </c>
      <c r="C19" s="243" t="s">
        <v>722</v>
      </c>
      <c r="D19" s="232" t="s">
        <v>277</v>
      </c>
      <c r="E19" s="233">
        <v>22</v>
      </c>
      <c r="F19" s="234"/>
      <c r="G19" s="235">
        <f>ROUND(E19*F19,2)</f>
        <v>0</v>
      </c>
      <c r="H19" s="234"/>
      <c r="I19" s="235">
        <f>ROUND(E19*H19,2)</f>
        <v>0</v>
      </c>
      <c r="J19" s="234"/>
      <c r="K19" s="235">
        <f>ROUND(E19*J19,2)</f>
        <v>0</v>
      </c>
      <c r="L19" s="235">
        <v>21</v>
      </c>
      <c r="M19" s="235">
        <f>G19*(1+L19/100)</f>
        <v>0</v>
      </c>
      <c r="N19" s="233">
        <v>0</v>
      </c>
      <c r="O19" s="233">
        <f>ROUND(E19*N19,2)</f>
        <v>0</v>
      </c>
      <c r="P19" s="233">
        <v>0</v>
      </c>
      <c r="Q19" s="233">
        <f>ROUND(E19*P19,2)</f>
        <v>0</v>
      </c>
      <c r="R19" s="235"/>
      <c r="S19" s="235" t="s">
        <v>200</v>
      </c>
      <c r="T19" s="236" t="s">
        <v>185</v>
      </c>
      <c r="U19" s="220">
        <v>0</v>
      </c>
      <c r="V19" s="220">
        <f>ROUND(E19*U19,2)</f>
        <v>0</v>
      </c>
      <c r="W19" s="220"/>
      <c r="X19" s="220" t="s">
        <v>217</v>
      </c>
      <c r="Y19" s="220" t="s">
        <v>187</v>
      </c>
      <c r="Z19" s="209"/>
      <c r="AA19" s="209"/>
      <c r="AB19" s="209"/>
      <c r="AC19" s="209"/>
      <c r="AD19" s="209"/>
      <c r="AE19" s="209"/>
      <c r="AF19" s="209"/>
      <c r="AG19" s="209" t="s">
        <v>723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2" x14ac:dyDescent="0.25">
      <c r="A20" s="216"/>
      <c r="B20" s="217"/>
      <c r="C20" s="246"/>
      <c r="D20" s="241"/>
      <c r="E20" s="241"/>
      <c r="F20" s="241"/>
      <c r="G20" s="241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191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1" x14ac:dyDescent="0.25">
      <c r="A21" s="230">
        <v>6</v>
      </c>
      <c r="B21" s="231" t="s">
        <v>724</v>
      </c>
      <c r="C21" s="243" t="s">
        <v>725</v>
      </c>
      <c r="D21" s="232" t="s">
        <v>277</v>
      </c>
      <c r="E21" s="233">
        <v>30</v>
      </c>
      <c r="F21" s="234"/>
      <c r="G21" s="235">
        <f>ROUND(E21*F21,2)</f>
        <v>0</v>
      </c>
      <c r="H21" s="234"/>
      <c r="I21" s="235">
        <f>ROUND(E21*H21,2)</f>
        <v>0</v>
      </c>
      <c r="J21" s="234"/>
      <c r="K21" s="235">
        <f>ROUND(E21*J21,2)</f>
        <v>0</v>
      </c>
      <c r="L21" s="235">
        <v>21</v>
      </c>
      <c r="M21" s="235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5"/>
      <c r="S21" s="235" t="s">
        <v>200</v>
      </c>
      <c r="T21" s="236" t="s">
        <v>185</v>
      </c>
      <c r="U21" s="220">
        <v>0</v>
      </c>
      <c r="V21" s="220">
        <f>ROUND(E21*U21,2)</f>
        <v>0</v>
      </c>
      <c r="W21" s="220"/>
      <c r="X21" s="220" t="s">
        <v>217</v>
      </c>
      <c r="Y21" s="220" t="s">
        <v>187</v>
      </c>
      <c r="Z21" s="209"/>
      <c r="AA21" s="209"/>
      <c r="AB21" s="209"/>
      <c r="AC21" s="209"/>
      <c r="AD21" s="209"/>
      <c r="AE21" s="209"/>
      <c r="AF21" s="209"/>
      <c r="AG21" s="209" t="s">
        <v>723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46"/>
      <c r="D22" s="241"/>
      <c r="E22" s="241"/>
      <c r="F22" s="241"/>
      <c r="G22" s="241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191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1" x14ac:dyDescent="0.25">
      <c r="A23" s="230">
        <v>7</v>
      </c>
      <c r="B23" s="231" t="s">
        <v>726</v>
      </c>
      <c r="C23" s="243" t="s">
        <v>727</v>
      </c>
      <c r="D23" s="232" t="s">
        <v>277</v>
      </c>
      <c r="E23" s="233">
        <v>28</v>
      </c>
      <c r="F23" s="234"/>
      <c r="G23" s="235">
        <f>ROUND(E23*F23,2)</f>
        <v>0</v>
      </c>
      <c r="H23" s="234"/>
      <c r="I23" s="235">
        <f>ROUND(E23*H23,2)</f>
        <v>0</v>
      </c>
      <c r="J23" s="234"/>
      <c r="K23" s="235">
        <f>ROUND(E23*J23,2)</f>
        <v>0</v>
      </c>
      <c r="L23" s="235">
        <v>21</v>
      </c>
      <c r="M23" s="235">
        <f>G23*(1+L23/100)</f>
        <v>0</v>
      </c>
      <c r="N23" s="233">
        <v>0</v>
      </c>
      <c r="O23" s="233">
        <f>ROUND(E23*N23,2)</f>
        <v>0</v>
      </c>
      <c r="P23" s="233">
        <v>0</v>
      </c>
      <c r="Q23" s="233">
        <f>ROUND(E23*P23,2)</f>
        <v>0</v>
      </c>
      <c r="R23" s="235"/>
      <c r="S23" s="235" t="s">
        <v>200</v>
      </c>
      <c r="T23" s="236" t="s">
        <v>185</v>
      </c>
      <c r="U23" s="220">
        <v>0</v>
      </c>
      <c r="V23" s="220">
        <f>ROUND(E23*U23,2)</f>
        <v>0</v>
      </c>
      <c r="W23" s="220"/>
      <c r="X23" s="220" t="s">
        <v>217</v>
      </c>
      <c r="Y23" s="220" t="s">
        <v>187</v>
      </c>
      <c r="Z23" s="209"/>
      <c r="AA23" s="209"/>
      <c r="AB23" s="209"/>
      <c r="AC23" s="209"/>
      <c r="AD23" s="209"/>
      <c r="AE23" s="209"/>
      <c r="AF23" s="209"/>
      <c r="AG23" s="209" t="s">
        <v>723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2" x14ac:dyDescent="0.25">
      <c r="A24" s="216"/>
      <c r="B24" s="217"/>
      <c r="C24" s="246"/>
      <c r="D24" s="241"/>
      <c r="E24" s="241"/>
      <c r="F24" s="241"/>
      <c r="G24" s="241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191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1" x14ac:dyDescent="0.25">
      <c r="A25" s="230">
        <v>8</v>
      </c>
      <c r="B25" s="231" t="s">
        <v>728</v>
      </c>
      <c r="C25" s="243" t="s">
        <v>729</v>
      </c>
      <c r="D25" s="232" t="s">
        <v>277</v>
      </c>
      <c r="E25" s="233">
        <v>2</v>
      </c>
      <c r="F25" s="234"/>
      <c r="G25" s="235">
        <f>ROUND(E25*F25,2)</f>
        <v>0</v>
      </c>
      <c r="H25" s="234"/>
      <c r="I25" s="235">
        <f>ROUND(E25*H25,2)</f>
        <v>0</v>
      </c>
      <c r="J25" s="234"/>
      <c r="K25" s="235">
        <f>ROUND(E25*J25,2)</f>
        <v>0</v>
      </c>
      <c r="L25" s="235">
        <v>21</v>
      </c>
      <c r="M25" s="235">
        <f>G25*(1+L25/100)</f>
        <v>0</v>
      </c>
      <c r="N25" s="233">
        <v>0</v>
      </c>
      <c r="O25" s="233">
        <f>ROUND(E25*N25,2)</f>
        <v>0</v>
      </c>
      <c r="P25" s="233">
        <v>0</v>
      </c>
      <c r="Q25" s="233">
        <f>ROUND(E25*P25,2)</f>
        <v>0</v>
      </c>
      <c r="R25" s="235"/>
      <c r="S25" s="235" t="s">
        <v>200</v>
      </c>
      <c r="T25" s="236" t="s">
        <v>185</v>
      </c>
      <c r="U25" s="220">
        <v>0</v>
      </c>
      <c r="V25" s="220">
        <f>ROUND(E25*U25,2)</f>
        <v>0</v>
      </c>
      <c r="W25" s="220"/>
      <c r="X25" s="220" t="s">
        <v>217</v>
      </c>
      <c r="Y25" s="220" t="s">
        <v>187</v>
      </c>
      <c r="Z25" s="209"/>
      <c r="AA25" s="209"/>
      <c r="AB25" s="209"/>
      <c r="AC25" s="209"/>
      <c r="AD25" s="209"/>
      <c r="AE25" s="209"/>
      <c r="AF25" s="209"/>
      <c r="AG25" s="209" t="s">
        <v>723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6"/>
      <c r="D26" s="241"/>
      <c r="E26" s="241"/>
      <c r="F26" s="241"/>
      <c r="G26" s="241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191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30">
        <v>9</v>
      </c>
      <c r="B27" s="231" t="s">
        <v>730</v>
      </c>
      <c r="C27" s="243" t="s">
        <v>399</v>
      </c>
      <c r="D27" s="232" t="s">
        <v>277</v>
      </c>
      <c r="E27" s="233">
        <v>127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200</v>
      </c>
      <c r="T27" s="236" t="s">
        <v>185</v>
      </c>
      <c r="U27" s="220">
        <v>0</v>
      </c>
      <c r="V27" s="220">
        <f>ROUND(E27*U27,2)</f>
        <v>0</v>
      </c>
      <c r="W27" s="220"/>
      <c r="X27" s="220" t="s">
        <v>307</v>
      </c>
      <c r="Y27" s="220" t="s">
        <v>187</v>
      </c>
      <c r="Z27" s="209"/>
      <c r="AA27" s="209"/>
      <c r="AB27" s="209"/>
      <c r="AC27" s="209"/>
      <c r="AD27" s="209"/>
      <c r="AE27" s="209"/>
      <c r="AF27" s="209"/>
      <c r="AG27" s="209" t="s">
        <v>378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6"/>
      <c r="D28" s="241"/>
      <c r="E28" s="241"/>
      <c r="F28" s="241"/>
      <c r="G28" s="241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191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x14ac:dyDescent="0.25">
      <c r="A29" s="223" t="s">
        <v>179</v>
      </c>
      <c r="B29" s="224" t="s">
        <v>117</v>
      </c>
      <c r="C29" s="242" t="s">
        <v>118</v>
      </c>
      <c r="D29" s="225"/>
      <c r="E29" s="226"/>
      <c r="F29" s="227"/>
      <c r="G29" s="227">
        <f>SUMIF(AG30:AG66,"&lt;&gt;NOR",G30:G66)</f>
        <v>0</v>
      </c>
      <c r="H29" s="227"/>
      <c r="I29" s="227">
        <f>SUM(I30:I66)</f>
        <v>0</v>
      </c>
      <c r="J29" s="227"/>
      <c r="K29" s="227">
        <f>SUM(K30:K66)</f>
        <v>0</v>
      </c>
      <c r="L29" s="227"/>
      <c r="M29" s="227">
        <f>SUM(M30:M66)</f>
        <v>0</v>
      </c>
      <c r="N29" s="226"/>
      <c r="O29" s="226">
        <f>SUM(O30:O66)</f>
        <v>0</v>
      </c>
      <c r="P29" s="226"/>
      <c r="Q29" s="226">
        <f>SUM(Q30:Q66)</f>
        <v>0</v>
      </c>
      <c r="R29" s="227"/>
      <c r="S29" s="227"/>
      <c r="T29" s="228"/>
      <c r="U29" s="222"/>
      <c r="V29" s="222">
        <f>SUM(V30:V66)</f>
        <v>0</v>
      </c>
      <c r="W29" s="222"/>
      <c r="X29" s="222"/>
      <c r="Y29" s="222"/>
      <c r="AG29" t="s">
        <v>180</v>
      </c>
    </row>
    <row r="30" spans="1:60" outlineLevel="1" x14ac:dyDescent="0.25">
      <c r="A30" s="230">
        <v>10</v>
      </c>
      <c r="B30" s="231" t="s">
        <v>731</v>
      </c>
      <c r="C30" s="243" t="s">
        <v>732</v>
      </c>
      <c r="D30" s="232" t="s">
        <v>277</v>
      </c>
      <c r="E30" s="233">
        <v>2</v>
      </c>
      <c r="F30" s="234"/>
      <c r="G30" s="235">
        <f>ROUND(E30*F30,2)</f>
        <v>0</v>
      </c>
      <c r="H30" s="234"/>
      <c r="I30" s="235">
        <f>ROUND(E30*H30,2)</f>
        <v>0</v>
      </c>
      <c r="J30" s="234"/>
      <c r="K30" s="235">
        <f>ROUND(E30*J30,2)</f>
        <v>0</v>
      </c>
      <c r="L30" s="235">
        <v>21</v>
      </c>
      <c r="M30" s="235">
        <f>G30*(1+L30/100)</f>
        <v>0</v>
      </c>
      <c r="N30" s="233">
        <v>0</v>
      </c>
      <c r="O30" s="233">
        <f>ROUND(E30*N30,2)</f>
        <v>0</v>
      </c>
      <c r="P30" s="233">
        <v>0</v>
      </c>
      <c r="Q30" s="233">
        <f>ROUND(E30*P30,2)</f>
        <v>0</v>
      </c>
      <c r="R30" s="235"/>
      <c r="S30" s="235" t="s">
        <v>200</v>
      </c>
      <c r="T30" s="236" t="s">
        <v>185</v>
      </c>
      <c r="U30" s="220">
        <v>0</v>
      </c>
      <c r="V30" s="220">
        <f>ROUND(E30*U30,2)</f>
        <v>0</v>
      </c>
      <c r="W30" s="220"/>
      <c r="X30" s="220" t="s">
        <v>217</v>
      </c>
      <c r="Y30" s="220" t="s">
        <v>187</v>
      </c>
      <c r="Z30" s="209"/>
      <c r="AA30" s="209"/>
      <c r="AB30" s="209"/>
      <c r="AC30" s="209"/>
      <c r="AD30" s="209"/>
      <c r="AE30" s="209"/>
      <c r="AF30" s="209"/>
      <c r="AG30" s="209" t="s">
        <v>723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2" x14ac:dyDescent="0.25">
      <c r="A31" s="216"/>
      <c r="B31" s="217"/>
      <c r="C31" s="244" t="s">
        <v>733</v>
      </c>
      <c r="D31" s="238"/>
      <c r="E31" s="238"/>
      <c r="F31" s="238"/>
      <c r="G31" s="238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190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2" x14ac:dyDescent="0.25">
      <c r="A32" s="216"/>
      <c r="B32" s="217"/>
      <c r="C32" s="245"/>
      <c r="D32" s="240"/>
      <c r="E32" s="240"/>
      <c r="F32" s="240"/>
      <c r="G32" s="24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09"/>
      <c r="AA32" s="209"/>
      <c r="AB32" s="209"/>
      <c r="AC32" s="209"/>
      <c r="AD32" s="209"/>
      <c r="AE32" s="209"/>
      <c r="AF32" s="209"/>
      <c r="AG32" s="209" t="s">
        <v>191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1" x14ac:dyDescent="0.25">
      <c r="A33" s="230">
        <v>11</v>
      </c>
      <c r="B33" s="231" t="s">
        <v>734</v>
      </c>
      <c r="C33" s="243" t="s">
        <v>735</v>
      </c>
      <c r="D33" s="232" t="s">
        <v>277</v>
      </c>
      <c r="E33" s="233">
        <v>90</v>
      </c>
      <c r="F33" s="234"/>
      <c r="G33" s="235">
        <f>ROUND(E33*F33,2)</f>
        <v>0</v>
      </c>
      <c r="H33" s="234"/>
      <c r="I33" s="235">
        <f>ROUND(E33*H33,2)</f>
        <v>0</v>
      </c>
      <c r="J33" s="234"/>
      <c r="K33" s="235">
        <f>ROUND(E33*J33,2)</f>
        <v>0</v>
      </c>
      <c r="L33" s="235">
        <v>21</v>
      </c>
      <c r="M33" s="235">
        <f>G33*(1+L33/100)</f>
        <v>0</v>
      </c>
      <c r="N33" s="233">
        <v>0</v>
      </c>
      <c r="O33" s="233">
        <f>ROUND(E33*N33,2)</f>
        <v>0</v>
      </c>
      <c r="P33" s="233">
        <v>0</v>
      </c>
      <c r="Q33" s="233">
        <f>ROUND(E33*P33,2)</f>
        <v>0</v>
      </c>
      <c r="R33" s="235"/>
      <c r="S33" s="235" t="s">
        <v>200</v>
      </c>
      <c r="T33" s="236" t="s">
        <v>185</v>
      </c>
      <c r="U33" s="220">
        <v>0</v>
      </c>
      <c r="V33" s="220">
        <f>ROUND(E33*U33,2)</f>
        <v>0</v>
      </c>
      <c r="W33" s="220"/>
      <c r="X33" s="220" t="s">
        <v>217</v>
      </c>
      <c r="Y33" s="220" t="s">
        <v>187</v>
      </c>
      <c r="Z33" s="209"/>
      <c r="AA33" s="209"/>
      <c r="AB33" s="209"/>
      <c r="AC33" s="209"/>
      <c r="AD33" s="209"/>
      <c r="AE33" s="209"/>
      <c r="AF33" s="209"/>
      <c r="AG33" s="209" t="s">
        <v>723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44" t="s">
        <v>736</v>
      </c>
      <c r="D34" s="238"/>
      <c r="E34" s="238"/>
      <c r="F34" s="238"/>
      <c r="G34" s="238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190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2" x14ac:dyDescent="0.25">
      <c r="A35" s="216"/>
      <c r="B35" s="217"/>
      <c r="C35" s="245"/>
      <c r="D35" s="240"/>
      <c r="E35" s="240"/>
      <c r="F35" s="240"/>
      <c r="G35" s="24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09"/>
      <c r="AA35" s="209"/>
      <c r="AB35" s="209"/>
      <c r="AC35" s="209"/>
      <c r="AD35" s="209"/>
      <c r="AE35" s="209"/>
      <c r="AF35" s="209"/>
      <c r="AG35" s="209" t="s">
        <v>191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1" x14ac:dyDescent="0.25">
      <c r="A36" s="230">
        <v>12</v>
      </c>
      <c r="B36" s="231" t="s">
        <v>737</v>
      </c>
      <c r="C36" s="243" t="s">
        <v>738</v>
      </c>
      <c r="D36" s="232" t="s">
        <v>277</v>
      </c>
      <c r="E36" s="233">
        <v>58</v>
      </c>
      <c r="F36" s="234"/>
      <c r="G36" s="235">
        <f>ROUND(E36*F36,2)</f>
        <v>0</v>
      </c>
      <c r="H36" s="234"/>
      <c r="I36" s="235">
        <f>ROUND(E36*H36,2)</f>
        <v>0</v>
      </c>
      <c r="J36" s="234"/>
      <c r="K36" s="235">
        <f>ROUND(E36*J36,2)</f>
        <v>0</v>
      </c>
      <c r="L36" s="235">
        <v>21</v>
      </c>
      <c r="M36" s="235">
        <f>G36*(1+L36/100)</f>
        <v>0</v>
      </c>
      <c r="N36" s="233">
        <v>0</v>
      </c>
      <c r="O36" s="233">
        <f>ROUND(E36*N36,2)</f>
        <v>0</v>
      </c>
      <c r="P36" s="233">
        <v>0</v>
      </c>
      <c r="Q36" s="233">
        <f>ROUND(E36*P36,2)</f>
        <v>0</v>
      </c>
      <c r="R36" s="235"/>
      <c r="S36" s="235" t="s">
        <v>200</v>
      </c>
      <c r="T36" s="236" t="s">
        <v>185</v>
      </c>
      <c r="U36" s="220">
        <v>0</v>
      </c>
      <c r="V36" s="220">
        <f>ROUND(E36*U36,2)</f>
        <v>0</v>
      </c>
      <c r="W36" s="220"/>
      <c r="X36" s="220" t="s">
        <v>217</v>
      </c>
      <c r="Y36" s="220" t="s">
        <v>187</v>
      </c>
      <c r="Z36" s="209"/>
      <c r="AA36" s="209"/>
      <c r="AB36" s="209"/>
      <c r="AC36" s="209"/>
      <c r="AD36" s="209"/>
      <c r="AE36" s="209"/>
      <c r="AF36" s="209"/>
      <c r="AG36" s="209" t="s">
        <v>723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2" x14ac:dyDescent="0.25">
      <c r="A37" s="216"/>
      <c r="B37" s="217"/>
      <c r="C37" s="244" t="s">
        <v>739</v>
      </c>
      <c r="D37" s="238"/>
      <c r="E37" s="238"/>
      <c r="F37" s="238"/>
      <c r="G37" s="238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09"/>
      <c r="AA37" s="209"/>
      <c r="AB37" s="209"/>
      <c r="AC37" s="209"/>
      <c r="AD37" s="209"/>
      <c r="AE37" s="209"/>
      <c r="AF37" s="209"/>
      <c r="AG37" s="209" t="s">
        <v>190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45"/>
      <c r="D38" s="240"/>
      <c r="E38" s="240"/>
      <c r="F38" s="240"/>
      <c r="G38" s="24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191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30">
        <v>13</v>
      </c>
      <c r="B39" s="231" t="s">
        <v>740</v>
      </c>
      <c r="C39" s="243" t="s">
        <v>741</v>
      </c>
      <c r="D39" s="232" t="s">
        <v>277</v>
      </c>
      <c r="E39" s="233">
        <v>6</v>
      </c>
      <c r="F39" s="234"/>
      <c r="G39" s="235">
        <f>ROUND(E39*F39,2)</f>
        <v>0</v>
      </c>
      <c r="H39" s="234"/>
      <c r="I39" s="235">
        <f>ROUND(E39*H39,2)</f>
        <v>0</v>
      </c>
      <c r="J39" s="234"/>
      <c r="K39" s="235">
        <f>ROUND(E39*J39,2)</f>
        <v>0</v>
      </c>
      <c r="L39" s="235">
        <v>21</v>
      </c>
      <c r="M39" s="235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5"/>
      <c r="S39" s="235" t="s">
        <v>200</v>
      </c>
      <c r="T39" s="236" t="s">
        <v>185</v>
      </c>
      <c r="U39" s="220">
        <v>0</v>
      </c>
      <c r="V39" s="220">
        <f>ROUND(E39*U39,2)</f>
        <v>0</v>
      </c>
      <c r="W39" s="220"/>
      <c r="X39" s="220" t="s">
        <v>217</v>
      </c>
      <c r="Y39" s="220" t="s">
        <v>187</v>
      </c>
      <c r="Z39" s="209"/>
      <c r="AA39" s="209"/>
      <c r="AB39" s="209"/>
      <c r="AC39" s="209"/>
      <c r="AD39" s="209"/>
      <c r="AE39" s="209"/>
      <c r="AF39" s="209"/>
      <c r="AG39" s="209" t="s">
        <v>723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44" t="s">
        <v>742</v>
      </c>
      <c r="D40" s="238"/>
      <c r="E40" s="238"/>
      <c r="F40" s="238"/>
      <c r="G40" s="238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190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2" x14ac:dyDescent="0.25">
      <c r="A41" s="216"/>
      <c r="B41" s="217"/>
      <c r="C41" s="245"/>
      <c r="D41" s="240"/>
      <c r="E41" s="240"/>
      <c r="F41" s="240"/>
      <c r="G41" s="24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09"/>
      <c r="AA41" s="209"/>
      <c r="AB41" s="209"/>
      <c r="AC41" s="209"/>
      <c r="AD41" s="209"/>
      <c r="AE41" s="209"/>
      <c r="AF41" s="209"/>
      <c r="AG41" s="209" t="s">
        <v>191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1" x14ac:dyDescent="0.25">
      <c r="A42" s="230">
        <v>14</v>
      </c>
      <c r="B42" s="231" t="s">
        <v>743</v>
      </c>
      <c r="C42" s="243" t="s">
        <v>744</v>
      </c>
      <c r="D42" s="232" t="s">
        <v>277</v>
      </c>
      <c r="E42" s="233">
        <v>7</v>
      </c>
      <c r="F42" s="234"/>
      <c r="G42" s="235">
        <f>ROUND(E42*F42,2)</f>
        <v>0</v>
      </c>
      <c r="H42" s="234"/>
      <c r="I42" s="235">
        <f>ROUND(E42*H42,2)</f>
        <v>0</v>
      </c>
      <c r="J42" s="234"/>
      <c r="K42" s="235">
        <f>ROUND(E42*J42,2)</f>
        <v>0</v>
      </c>
      <c r="L42" s="235">
        <v>21</v>
      </c>
      <c r="M42" s="235">
        <f>G42*(1+L42/100)</f>
        <v>0</v>
      </c>
      <c r="N42" s="233">
        <v>0</v>
      </c>
      <c r="O42" s="233">
        <f>ROUND(E42*N42,2)</f>
        <v>0</v>
      </c>
      <c r="P42" s="233">
        <v>0</v>
      </c>
      <c r="Q42" s="233">
        <f>ROUND(E42*P42,2)</f>
        <v>0</v>
      </c>
      <c r="R42" s="235"/>
      <c r="S42" s="235" t="s">
        <v>200</v>
      </c>
      <c r="T42" s="236" t="s">
        <v>185</v>
      </c>
      <c r="U42" s="220">
        <v>0</v>
      </c>
      <c r="V42" s="220">
        <f>ROUND(E42*U42,2)</f>
        <v>0</v>
      </c>
      <c r="W42" s="220"/>
      <c r="X42" s="220" t="s">
        <v>217</v>
      </c>
      <c r="Y42" s="220" t="s">
        <v>187</v>
      </c>
      <c r="Z42" s="209"/>
      <c r="AA42" s="209"/>
      <c r="AB42" s="209"/>
      <c r="AC42" s="209"/>
      <c r="AD42" s="209"/>
      <c r="AE42" s="209"/>
      <c r="AF42" s="209"/>
      <c r="AG42" s="209" t="s">
        <v>723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2" x14ac:dyDescent="0.25">
      <c r="A43" s="216"/>
      <c r="B43" s="217"/>
      <c r="C43" s="244" t="s">
        <v>745</v>
      </c>
      <c r="D43" s="238"/>
      <c r="E43" s="238"/>
      <c r="F43" s="238"/>
      <c r="G43" s="238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09"/>
      <c r="AA43" s="209"/>
      <c r="AB43" s="209"/>
      <c r="AC43" s="209"/>
      <c r="AD43" s="209"/>
      <c r="AE43" s="209"/>
      <c r="AF43" s="209"/>
      <c r="AG43" s="209" t="s">
        <v>190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45"/>
      <c r="D44" s="240"/>
      <c r="E44" s="240"/>
      <c r="F44" s="240"/>
      <c r="G44" s="24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191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1" x14ac:dyDescent="0.25">
      <c r="A45" s="230">
        <v>15</v>
      </c>
      <c r="B45" s="231" t="s">
        <v>746</v>
      </c>
      <c r="C45" s="243" t="s">
        <v>744</v>
      </c>
      <c r="D45" s="232" t="s">
        <v>277</v>
      </c>
      <c r="E45" s="233">
        <v>5</v>
      </c>
      <c r="F45" s="234"/>
      <c r="G45" s="235">
        <f>ROUND(E45*F45,2)</f>
        <v>0</v>
      </c>
      <c r="H45" s="234"/>
      <c r="I45" s="235">
        <f>ROUND(E45*H45,2)</f>
        <v>0</v>
      </c>
      <c r="J45" s="234"/>
      <c r="K45" s="235">
        <f>ROUND(E45*J45,2)</f>
        <v>0</v>
      </c>
      <c r="L45" s="235">
        <v>21</v>
      </c>
      <c r="M45" s="235">
        <f>G45*(1+L45/100)</f>
        <v>0</v>
      </c>
      <c r="N45" s="233">
        <v>0</v>
      </c>
      <c r="O45" s="233">
        <f>ROUND(E45*N45,2)</f>
        <v>0</v>
      </c>
      <c r="P45" s="233">
        <v>0</v>
      </c>
      <c r="Q45" s="233">
        <f>ROUND(E45*P45,2)</f>
        <v>0</v>
      </c>
      <c r="R45" s="235"/>
      <c r="S45" s="235" t="s">
        <v>200</v>
      </c>
      <c r="T45" s="236" t="s">
        <v>185</v>
      </c>
      <c r="U45" s="220">
        <v>0</v>
      </c>
      <c r="V45" s="220">
        <f>ROUND(E45*U45,2)</f>
        <v>0</v>
      </c>
      <c r="W45" s="220"/>
      <c r="X45" s="220" t="s">
        <v>217</v>
      </c>
      <c r="Y45" s="220" t="s">
        <v>187</v>
      </c>
      <c r="Z45" s="209"/>
      <c r="AA45" s="209"/>
      <c r="AB45" s="209"/>
      <c r="AC45" s="209"/>
      <c r="AD45" s="209"/>
      <c r="AE45" s="209"/>
      <c r="AF45" s="209"/>
      <c r="AG45" s="209" t="s">
        <v>723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2" x14ac:dyDescent="0.25">
      <c r="A46" s="216"/>
      <c r="B46" s="217"/>
      <c r="C46" s="244" t="s">
        <v>745</v>
      </c>
      <c r="D46" s="238"/>
      <c r="E46" s="238"/>
      <c r="F46" s="238"/>
      <c r="G46" s="238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09"/>
      <c r="AA46" s="209"/>
      <c r="AB46" s="209"/>
      <c r="AC46" s="209"/>
      <c r="AD46" s="209"/>
      <c r="AE46" s="209"/>
      <c r="AF46" s="209"/>
      <c r="AG46" s="209" t="s">
        <v>190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2" x14ac:dyDescent="0.25">
      <c r="A47" s="216"/>
      <c r="B47" s="217"/>
      <c r="C47" s="245"/>
      <c r="D47" s="240"/>
      <c r="E47" s="240"/>
      <c r="F47" s="240"/>
      <c r="G47" s="24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09"/>
      <c r="AA47" s="209"/>
      <c r="AB47" s="209"/>
      <c r="AC47" s="209"/>
      <c r="AD47" s="209"/>
      <c r="AE47" s="209"/>
      <c r="AF47" s="209"/>
      <c r="AG47" s="209" t="s">
        <v>191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1" x14ac:dyDescent="0.25">
      <c r="A48" s="230">
        <v>16</v>
      </c>
      <c r="B48" s="231" t="s">
        <v>747</v>
      </c>
      <c r="C48" s="243" t="s">
        <v>748</v>
      </c>
      <c r="D48" s="232" t="s">
        <v>277</v>
      </c>
      <c r="E48" s="233">
        <v>2</v>
      </c>
      <c r="F48" s="234"/>
      <c r="G48" s="235">
        <f>ROUND(E48*F48,2)</f>
        <v>0</v>
      </c>
      <c r="H48" s="234"/>
      <c r="I48" s="235">
        <f>ROUND(E48*H48,2)</f>
        <v>0</v>
      </c>
      <c r="J48" s="234"/>
      <c r="K48" s="235">
        <f>ROUND(E48*J48,2)</f>
        <v>0</v>
      </c>
      <c r="L48" s="235">
        <v>21</v>
      </c>
      <c r="M48" s="235">
        <f>G48*(1+L48/100)</f>
        <v>0</v>
      </c>
      <c r="N48" s="233">
        <v>0</v>
      </c>
      <c r="O48" s="233">
        <f>ROUND(E48*N48,2)</f>
        <v>0</v>
      </c>
      <c r="P48" s="233">
        <v>0</v>
      </c>
      <c r="Q48" s="233">
        <f>ROUND(E48*P48,2)</f>
        <v>0</v>
      </c>
      <c r="R48" s="235"/>
      <c r="S48" s="235" t="s">
        <v>200</v>
      </c>
      <c r="T48" s="236" t="s">
        <v>185</v>
      </c>
      <c r="U48" s="220">
        <v>0</v>
      </c>
      <c r="V48" s="220">
        <f>ROUND(E48*U48,2)</f>
        <v>0</v>
      </c>
      <c r="W48" s="220"/>
      <c r="X48" s="220" t="s">
        <v>217</v>
      </c>
      <c r="Y48" s="220" t="s">
        <v>187</v>
      </c>
      <c r="Z48" s="209"/>
      <c r="AA48" s="209"/>
      <c r="AB48" s="209"/>
      <c r="AC48" s="209"/>
      <c r="AD48" s="209"/>
      <c r="AE48" s="209"/>
      <c r="AF48" s="209"/>
      <c r="AG48" s="209" t="s">
        <v>723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2" x14ac:dyDescent="0.25">
      <c r="A49" s="216"/>
      <c r="B49" s="217"/>
      <c r="C49" s="244" t="s">
        <v>749</v>
      </c>
      <c r="D49" s="238"/>
      <c r="E49" s="238"/>
      <c r="F49" s="238"/>
      <c r="G49" s="238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09"/>
      <c r="AA49" s="209"/>
      <c r="AB49" s="209"/>
      <c r="AC49" s="209"/>
      <c r="AD49" s="209"/>
      <c r="AE49" s="209"/>
      <c r="AF49" s="209"/>
      <c r="AG49" s="209" t="s">
        <v>190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2" x14ac:dyDescent="0.25">
      <c r="A50" s="216"/>
      <c r="B50" s="217"/>
      <c r="C50" s="245"/>
      <c r="D50" s="240"/>
      <c r="E50" s="240"/>
      <c r="F50" s="240"/>
      <c r="G50" s="24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191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1" x14ac:dyDescent="0.25">
      <c r="A51" s="230">
        <v>17</v>
      </c>
      <c r="B51" s="231" t="s">
        <v>750</v>
      </c>
      <c r="C51" s="243" t="s">
        <v>751</v>
      </c>
      <c r="D51" s="232" t="s">
        <v>277</v>
      </c>
      <c r="E51" s="233">
        <v>166</v>
      </c>
      <c r="F51" s="234"/>
      <c r="G51" s="235">
        <f>ROUND(E51*F51,2)</f>
        <v>0</v>
      </c>
      <c r="H51" s="234"/>
      <c r="I51" s="235">
        <f>ROUND(E51*H51,2)</f>
        <v>0</v>
      </c>
      <c r="J51" s="234"/>
      <c r="K51" s="235">
        <f>ROUND(E51*J51,2)</f>
        <v>0</v>
      </c>
      <c r="L51" s="235">
        <v>21</v>
      </c>
      <c r="M51" s="235">
        <f>G51*(1+L51/100)</f>
        <v>0</v>
      </c>
      <c r="N51" s="233">
        <v>0</v>
      </c>
      <c r="O51" s="233">
        <f>ROUND(E51*N51,2)</f>
        <v>0</v>
      </c>
      <c r="P51" s="233">
        <v>0</v>
      </c>
      <c r="Q51" s="233">
        <f>ROUND(E51*P51,2)</f>
        <v>0</v>
      </c>
      <c r="R51" s="235"/>
      <c r="S51" s="235" t="s">
        <v>200</v>
      </c>
      <c r="T51" s="236" t="s">
        <v>185</v>
      </c>
      <c r="U51" s="220">
        <v>0</v>
      </c>
      <c r="V51" s="220">
        <f>ROUND(E51*U51,2)</f>
        <v>0</v>
      </c>
      <c r="W51" s="220"/>
      <c r="X51" s="220" t="s">
        <v>217</v>
      </c>
      <c r="Y51" s="220" t="s">
        <v>187</v>
      </c>
      <c r="Z51" s="209"/>
      <c r="AA51" s="209"/>
      <c r="AB51" s="209"/>
      <c r="AC51" s="209"/>
      <c r="AD51" s="209"/>
      <c r="AE51" s="209"/>
      <c r="AF51" s="209"/>
      <c r="AG51" s="209" t="s">
        <v>723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2" x14ac:dyDescent="0.25">
      <c r="A52" s="216"/>
      <c r="B52" s="217"/>
      <c r="C52" s="246"/>
      <c r="D52" s="241"/>
      <c r="E52" s="241"/>
      <c r="F52" s="241"/>
      <c r="G52" s="241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09"/>
      <c r="AA52" s="209"/>
      <c r="AB52" s="209"/>
      <c r="AC52" s="209"/>
      <c r="AD52" s="209"/>
      <c r="AE52" s="209"/>
      <c r="AF52" s="209"/>
      <c r="AG52" s="209" t="s">
        <v>191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1" x14ac:dyDescent="0.25">
      <c r="A53" s="230">
        <v>18</v>
      </c>
      <c r="B53" s="231" t="s">
        <v>752</v>
      </c>
      <c r="C53" s="243" t="s">
        <v>753</v>
      </c>
      <c r="D53" s="232" t="s">
        <v>277</v>
      </c>
      <c r="E53" s="233">
        <v>37</v>
      </c>
      <c r="F53" s="234"/>
      <c r="G53" s="235">
        <f>ROUND(E53*F53,2)</f>
        <v>0</v>
      </c>
      <c r="H53" s="234"/>
      <c r="I53" s="235">
        <f>ROUND(E53*H53,2)</f>
        <v>0</v>
      </c>
      <c r="J53" s="234"/>
      <c r="K53" s="235">
        <f>ROUND(E53*J53,2)</f>
        <v>0</v>
      </c>
      <c r="L53" s="235">
        <v>21</v>
      </c>
      <c r="M53" s="235">
        <f>G53*(1+L53/100)</f>
        <v>0</v>
      </c>
      <c r="N53" s="233">
        <v>0</v>
      </c>
      <c r="O53" s="233">
        <f>ROUND(E53*N53,2)</f>
        <v>0</v>
      </c>
      <c r="P53" s="233">
        <v>0</v>
      </c>
      <c r="Q53" s="233">
        <f>ROUND(E53*P53,2)</f>
        <v>0</v>
      </c>
      <c r="R53" s="235"/>
      <c r="S53" s="235" t="s">
        <v>200</v>
      </c>
      <c r="T53" s="236" t="s">
        <v>185</v>
      </c>
      <c r="U53" s="220">
        <v>0</v>
      </c>
      <c r="V53" s="220">
        <f>ROUND(E53*U53,2)</f>
        <v>0</v>
      </c>
      <c r="W53" s="220"/>
      <c r="X53" s="220" t="s">
        <v>217</v>
      </c>
      <c r="Y53" s="220" t="s">
        <v>187</v>
      </c>
      <c r="Z53" s="209"/>
      <c r="AA53" s="209"/>
      <c r="AB53" s="209"/>
      <c r="AC53" s="209"/>
      <c r="AD53" s="209"/>
      <c r="AE53" s="209"/>
      <c r="AF53" s="209"/>
      <c r="AG53" s="209" t="s">
        <v>723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2" x14ac:dyDescent="0.25">
      <c r="A54" s="216"/>
      <c r="B54" s="217"/>
      <c r="C54" s="246"/>
      <c r="D54" s="241"/>
      <c r="E54" s="241"/>
      <c r="F54" s="241"/>
      <c r="G54" s="241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09"/>
      <c r="AA54" s="209"/>
      <c r="AB54" s="209"/>
      <c r="AC54" s="209"/>
      <c r="AD54" s="209"/>
      <c r="AE54" s="209"/>
      <c r="AF54" s="209"/>
      <c r="AG54" s="209" t="s">
        <v>191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1" x14ac:dyDescent="0.25">
      <c r="A55" s="230">
        <v>19</v>
      </c>
      <c r="B55" s="231" t="s">
        <v>754</v>
      </c>
      <c r="C55" s="243" t="s">
        <v>755</v>
      </c>
      <c r="D55" s="232" t="s">
        <v>277</v>
      </c>
      <c r="E55" s="233">
        <v>160</v>
      </c>
      <c r="F55" s="234"/>
      <c r="G55" s="235">
        <f>ROUND(E55*F55,2)</f>
        <v>0</v>
      </c>
      <c r="H55" s="234"/>
      <c r="I55" s="235">
        <f>ROUND(E55*H55,2)</f>
        <v>0</v>
      </c>
      <c r="J55" s="234"/>
      <c r="K55" s="235">
        <f>ROUND(E55*J55,2)</f>
        <v>0</v>
      </c>
      <c r="L55" s="235">
        <v>21</v>
      </c>
      <c r="M55" s="235">
        <f>G55*(1+L55/100)</f>
        <v>0</v>
      </c>
      <c r="N55" s="233">
        <v>0</v>
      </c>
      <c r="O55" s="233">
        <f>ROUND(E55*N55,2)</f>
        <v>0</v>
      </c>
      <c r="P55" s="233">
        <v>0</v>
      </c>
      <c r="Q55" s="233">
        <f>ROUND(E55*P55,2)</f>
        <v>0</v>
      </c>
      <c r="R55" s="235"/>
      <c r="S55" s="235" t="s">
        <v>200</v>
      </c>
      <c r="T55" s="236" t="s">
        <v>185</v>
      </c>
      <c r="U55" s="220">
        <v>0</v>
      </c>
      <c r="V55" s="220">
        <f>ROUND(E55*U55,2)</f>
        <v>0</v>
      </c>
      <c r="W55" s="220"/>
      <c r="X55" s="220" t="s">
        <v>217</v>
      </c>
      <c r="Y55" s="220" t="s">
        <v>187</v>
      </c>
      <c r="Z55" s="209"/>
      <c r="AA55" s="209"/>
      <c r="AB55" s="209"/>
      <c r="AC55" s="209"/>
      <c r="AD55" s="209"/>
      <c r="AE55" s="209"/>
      <c r="AF55" s="209"/>
      <c r="AG55" s="209" t="s">
        <v>723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46"/>
      <c r="D56" s="241"/>
      <c r="E56" s="241"/>
      <c r="F56" s="241"/>
      <c r="G56" s="241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191</v>
      </c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1" x14ac:dyDescent="0.25">
      <c r="A57" s="230">
        <v>20</v>
      </c>
      <c r="B57" s="231" t="s">
        <v>756</v>
      </c>
      <c r="C57" s="243" t="s">
        <v>757</v>
      </c>
      <c r="D57" s="232" t="s">
        <v>356</v>
      </c>
      <c r="E57" s="233">
        <v>80</v>
      </c>
      <c r="F57" s="234"/>
      <c r="G57" s="235">
        <f>ROUND(E57*F57,2)</f>
        <v>0</v>
      </c>
      <c r="H57" s="234"/>
      <c r="I57" s="235">
        <f>ROUND(E57*H57,2)</f>
        <v>0</v>
      </c>
      <c r="J57" s="234"/>
      <c r="K57" s="235">
        <f>ROUND(E57*J57,2)</f>
        <v>0</v>
      </c>
      <c r="L57" s="235">
        <v>21</v>
      </c>
      <c r="M57" s="235">
        <f>G57*(1+L57/100)</f>
        <v>0</v>
      </c>
      <c r="N57" s="233">
        <v>0</v>
      </c>
      <c r="O57" s="233">
        <f>ROUND(E57*N57,2)</f>
        <v>0</v>
      </c>
      <c r="P57" s="233">
        <v>0</v>
      </c>
      <c r="Q57" s="233">
        <f>ROUND(E57*P57,2)</f>
        <v>0</v>
      </c>
      <c r="R57" s="235"/>
      <c r="S57" s="235" t="s">
        <v>200</v>
      </c>
      <c r="T57" s="236" t="s">
        <v>185</v>
      </c>
      <c r="U57" s="220">
        <v>0</v>
      </c>
      <c r="V57" s="220">
        <f>ROUND(E57*U57,2)</f>
        <v>0</v>
      </c>
      <c r="W57" s="220"/>
      <c r="X57" s="220" t="s">
        <v>217</v>
      </c>
      <c r="Y57" s="220" t="s">
        <v>187</v>
      </c>
      <c r="Z57" s="209"/>
      <c r="AA57" s="209"/>
      <c r="AB57" s="209"/>
      <c r="AC57" s="209"/>
      <c r="AD57" s="209"/>
      <c r="AE57" s="209"/>
      <c r="AF57" s="209"/>
      <c r="AG57" s="209" t="s">
        <v>723</v>
      </c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2" x14ac:dyDescent="0.25">
      <c r="A58" s="216"/>
      <c r="B58" s="217"/>
      <c r="C58" s="246"/>
      <c r="D58" s="241"/>
      <c r="E58" s="241"/>
      <c r="F58" s="241"/>
      <c r="G58" s="241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09"/>
      <c r="AA58" s="209"/>
      <c r="AB58" s="209"/>
      <c r="AC58" s="209"/>
      <c r="AD58" s="209"/>
      <c r="AE58" s="209"/>
      <c r="AF58" s="209"/>
      <c r="AG58" s="209" t="s">
        <v>191</v>
      </c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1" x14ac:dyDescent="0.25">
      <c r="A59" s="230">
        <v>21</v>
      </c>
      <c r="B59" s="231" t="s">
        <v>758</v>
      </c>
      <c r="C59" s="243" t="s">
        <v>759</v>
      </c>
      <c r="D59" s="232" t="s">
        <v>277</v>
      </c>
      <c r="E59" s="233">
        <v>44</v>
      </c>
      <c r="F59" s="234"/>
      <c r="G59" s="235">
        <f>ROUND(E59*F59,2)</f>
        <v>0</v>
      </c>
      <c r="H59" s="234"/>
      <c r="I59" s="235">
        <f>ROUND(E59*H59,2)</f>
        <v>0</v>
      </c>
      <c r="J59" s="234"/>
      <c r="K59" s="235">
        <f>ROUND(E59*J59,2)</f>
        <v>0</v>
      </c>
      <c r="L59" s="235">
        <v>21</v>
      </c>
      <c r="M59" s="235">
        <f>G59*(1+L59/100)</f>
        <v>0</v>
      </c>
      <c r="N59" s="233">
        <v>0</v>
      </c>
      <c r="O59" s="233">
        <f>ROUND(E59*N59,2)</f>
        <v>0</v>
      </c>
      <c r="P59" s="233">
        <v>0</v>
      </c>
      <c r="Q59" s="233">
        <f>ROUND(E59*P59,2)</f>
        <v>0</v>
      </c>
      <c r="R59" s="235"/>
      <c r="S59" s="235" t="s">
        <v>200</v>
      </c>
      <c r="T59" s="236" t="s">
        <v>185</v>
      </c>
      <c r="U59" s="220">
        <v>0</v>
      </c>
      <c r="V59" s="220">
        <f>ROUND(E59*U59,2)</f>
        <v>0</v>
      </c>
      <c r="W59" s="220"/>
      <c r="X59" s="220" t="s">
        <v>217</v>
      </c>
      <c r="Y59" s="220" t="s">
        <v>187</v>
      </c>
      <c r="Z59" s="209"/>
      <c r="AA59" s="209"/>
      <c r="AB59" s="209"/>
      <c r="AC59" s="209"/>
      <c r="AD59" s="209"/>
      <c r="AE59" s="209"/>
      <c r="AF59" s="209"/>
      <c r="AG59" s="209" t="s">
        <v>723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2" x14ac:dyDescent="0.25">
      <c r="A60" s="216"/>
      <c r="B60" s="217"/>
      <c r="C60" s="246"/>
      <c r="D60" s="241"/>
      <c r="E60" s="241"/>
      <c r="F60" s="241"/>
      <c r="G60" s="241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09"/>
      <c r="AA60" s="209"/>
      <c r="AB60" s="209"/>
      <c r="AC60" s="209"/>
      <c r="AD60" s="209"/>
      <c r="AE60" s="209"/>
      <c r="AF60" s="209"/>
      <c r="AG60" s="209" t="s">
        <v>191</v>
      </c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1" x14ac:dyDescent="0.25">
      <c r="A61" s="230">
        <v>22</v>
      </c>
      <c r="B61" s="231" t="s">
        <v>760</v>
      </c>
      <c r="C61" s="243" t="s">
        <v>761</v>
      </c>
      <c r="D61" s="232" t="s">
        <v>277</v>
      </c>
      <c r="E61" s="233">
        <v>193</v>
      </c>
      <c r="F61" s="234"/>
      <c r="G61" s="235">
        <f>ROUND(E61*F61,2)</f>
        <v>0</v>
      </c>
      <c r="H61" s="234"/>
      <c r="I61" s="235">
        <f>ROUND(E61*H61,2)</f>
        <v>0</v>
      </c>
      <c r="J61" s="234"/>
      <c r="K61" s="235">
        <f>ROUND(E61*J61,2)</f>
        <v>0</v>
      </c>
      <c r="L61" s="235">
        <v>21</v>
      </c>
      <c r="M61" s="235">
        <f>G61*(1+L61/100)</f>
        <v>0</v>
      </c>
      <c r="N61" s="233">
        <v>0</v>
      </c>
      <c r="O61" s="233">
        <f>ROUND(E61*N61,2)</f>
        <v>0</v>
      </c>
      <c r="P61" s="233">
        <v>0</v>
      </c>
      <c r="Q61" s="233">
        <f>ROUND(E61*P61,2)</f>
        <v>0</v>
      </c>
      <c r="R61" s="235"/>
      <c r="S61" s="235" t="s">
        <v>200</v>
      </c>
      <c r="T61" s="236" t="s">
        <v>185</v>
      </c>
      <c r="U61" s="220">
        <v>0</v>
      </c>
      <c r="V61" s="220">
        <f>ROUND(E61*U61,2)</f>
        <v>0</v>
      </c>
      <c r="W61" s="220"/>
      <c r="X61" s="220" t="s">
        <v>217</v>
      </c>
      <c r="Y61" s="220" t="s">
        <v>187</v>
      </c>
      <c r="Z61" s="209"/>
      <c r="AA61" s="209"/>
      <c r="AB61" s="209"/>
      <c r="AC61" s="209"/>
      <c r="AD61" s="209"/>
      <c r="AE61" s="209"/>
      <c r="AF61" s="209"/>
      <c r="AG61" s="209" t="s">
        <v>723</v>
      </c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2" x14ac:dyDescent="0.25">
      <c r="A62" s="216"/>
      <c r="B62" s="217"/>
      <c r="C62" s="246"/>
      <c r="D62" s="241"/>
      <c r="E62" s="241"/>
      <c r="F62" s="241"/>
      <c r="G62" s="241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191</v>
      </c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1" x14ac:dyDescent="0.25">
      <c r="A63" s="230">
        <v>23</v>
      </c>
      <c r="B63" s="231" t="s">
        <v>762</v>
      </c>
      <c r="C63" s="243" t="s">
        <v>763</v>
      </c>
      <c r="D63" s="232" t="s">
        <v>356</v>
      </c>
      <c r="E63" s="233">
        <v>1</v>
      </c>
      <c r="F63" s="234"/>
      <c r="G63" s="235">
        <f>ROUND(E63*F63,2)</f>
        <v>0</v>
      </c>
      <c r="H63" s="234"/>
      <c r="I63" s="235">
        <f>ROUND(E63*H63,2)</f>
        <v>0</v>
      </c>
      <c r="J63" s="234"/>
      <c r="K63" s="235">
        <f>ROUND(E63*J63,2)</f>
        <v>0</v>
      </c>
      <c r="L63" s="235">
        <v>21</v>
      </c>
      <c r="M63" s="235">
        <f>G63*(1+L63/100)</f>
        <v>0</v>
      </c>
      <c r="N63" s="233">
        <v>0</v>
      </c>
      <c r="O63" s="233">
        <f>ROUND(E63*N63,2)</f>
        <v>0</v>
      </c>
      <c r="P63" s="233">
        <v>0</v>
      </c>
      <c r="Q63" s="233">
        <f>ROUND(E63*P63,2)</f>
        <v>0</v>
      </c>
      <c r="R63" s="235"/>
      <c r="S63" s="235" t="s">
        <v>200</v>
      </c>
      <c r="T63" s="236" t="s">
        <v>185</v>
      </c>
      <c r="U63" s="220">
        <v>0</v>
      </c>
      <c r="V63" s="220">
        <f>ROUND(E63*U63,2)</f>
        <v>0</v>
      </c>
      <c r="W63" s="220"/>
      <c r="X63" s="220" t="s">
        <v>217</v>
      </c>
      <c r="Y63" s="220" t="s">
        <v>187</v>
      </c>
      <c r="Z63" s="209"/>
      <c r="AA63" s="209"/>
      <c r="AB63" s="209"/>
      <c r="AC63" s="209"/>
      <c r="AD63" s="209"/>
      <c r="AE63" s="209"/>
      <c r="AF63" s="209"/>
      <c r="AG63" s="209" t="s">
        <v>723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2" x14ac:dyDescent="0.25">
      <c r="A64" s="216"/>
      <c r="B64" s="217"/>
      <c r="C64" s="246"/>
      <c r="D64" s="241"/>
      <c r="E64" s="241"/>
      <c r="F64" s="241"/>
      <c r="G64" s="241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09"/>
      <c r="AA64" s="209"/>
      <c r="AB64" s="209"/>
      <c r="AC64" s="209"/>
      <c r="AD64" s="209"/>
      <c r="AE64" s="209"/>
      <c r="AF64" s="209"/>
      <c r="AG64" s="209" t="s">
        <v>191</v>
      </c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1" x14ac:dyDescent="0.25">
      <c r="A65" s="230">
        <v>24</v>
      </c>
      <c r="B65" s="231" t="s">
        <v>764</v>
      </c>
      <c r="C65" s="243" t="s">
        <v>765</v>
      </c>
      <c r="D65" s="232" t="s">
        <v>277</v>
      </c>
      <c r="E65" s="233">
        <v>127</v>
      </c>
      <c r="F65" s="234"/>
      <c r="G65" s="235">
        <f>ROUND(E65*F65,2)</f>
        <v>0</v>
      </c>
      <c r="H65" s="234"/>
      <c r="I65" s="235">
        <f>ROUND(E65*H65,2)</f>
        <v>0</v>
      </c>
      <c r="J65" s="234"/>
      <c r="K65" s="235">
        <f>ROUND(E65*J65,2)</f>
        <v>0</v>
      </c>
      <c r="L65" s="235">
        <v>21</v>
      </c>
      <c r="M65" s="235">
        <f>G65*(1+L65/100)</f>
        <v>0</v>
      </c>
      <c r="N65" s="233">
        <v>0</v>
      </c>
      <c r="O65" s="233">
        <f>ROUND(E65*N65,2)</f>
        <v>0</v>
      </c>
      <c r="P65" s="233">
        <v>0</v>
      </c>
      <c r="Q65" s="233">
        <f>ROUND(E65*P65,2)</f>
        <v>0</v>
      </c>
      <c r="R65" s="235"/>
      <c r="S65" s="235" t="s">
        <v>200</v>
      </c>
      <c r="T65" s="236" t="s">
        <v>185</v>
      </c>
      <c r="U65" s="220">
        <v>0</v>
      </c>
      <c r="V65" s="220">
        <f>ROUND(E65*U65,2)</f>
        <v>0</v>
      </c>
      <c r="W65" s="220"/>
      <c r="X65" s="220" t="s">
        <v>307</v>
      </c>
      <c r="Y65" s="220" t="s">
        <v>187</v>
      </c>
      <c r="Z65" s="209"/>
      <c r="AA65" s="209"/>
      <c r="AB65" s="209"/>
      <c r="AC65" s="209"/>
      <c r="AD65" s="209"/>
      <c r="AE65" s="209"/>
      <c r="AF65" s="209"/>
      <c r="AG65" s="209" t="s">
        <v>378</v>
      </c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2" x14ac:dyDescent="0.25">
      <c r="A66" s="216"/>
      <c r="B66" s="217"/>
      <c r="C66" s="246"/>
      <c r="D66" s="241"/>
      <c r="E66" s="241"/>
      <c r="F66" s="241"/>
      <c r="G66" s="241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09"/>
      <c r="AA66" s="209"/>
      <c r="AB66" s="209"/>
      <c r="AC66" s="209"/>
      <c r="AD66" s="209"/>
      <c r="AE66" s="209"/>
      <c r="AF66" s="209"/>
      <c r="AG66" s="209" t="s">
        <v>191</v>
      </c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x14ac:dyDescent="0.25">
      <c r="A67" s="3"/>
      <c r="B67" s="4"/>
      <c r="C67" s="247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v>12</v>
      </c>
      <c r="AF67">
        <v>21</v>
      </c>
      <c r="AG67" t="s">
        <v>165</v>
      </c>
    </row>
    <row r="68" spans="1:60" x14ac:dyDescent="0.25">
      <c r="A68" s="212"/>
      <c r="B68" s="213" t="s">
        <v>29</v>
      </c>
      <c r="C68" s="248"/>
      <c r="D68" s="214"/>
      <c r="E68" s="215"/>
      <c r="F68" s="215"/>
      <c r="G68" s="229">
        <f>G8+G11+G18+G29</f>
        <v>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f>SUMIF(L7:L66,AE67,G7:G66)</f>
        <v>0</v>
      </c>
      <c r="AF68">
        <f>SUMIF(L7:L66,AF67,G7:G66)</f>
        <v>0</v>
      </c>
      <c r="AG68" t="s">
        <v>210</v>
      </c>
    </row>
    <row r="69" spans="1:60" x14ac:dyDescent="0.25">
      <c r="C69" s="249"/>
      <c r="D69" s="10"/>
      <c r="AG69" t="s">
        <v>211</v>
      </c>
    </row>
    <row r="70" spans="1:60" x14ac:dyDescent="0.25">
      <c r="D70" s="10"/>
    </row>
    <row r="71" spans="1:60" x14ac:dyDescent="0.25">
      <c r="D71" s="10"/>
    </row>
    <row r="72" spans="1:60" x14ac:dyDescent="0.25">
      <c r="D72" s="10"/>
    </row>
    <row r="73" spans="1:60" x14ac:dyDescent="0.25">
      <c r="D73" s="10"/>
    </row>
    <row r="74" spans="1:60" x14ac:dyDescent="0.25">
      <c r="D74" s="10"/>
    </row>
    <row r="75" spans="1:60" x14ac:dyDescent="0.25">
      <c r="D75" s="10"/>
    </row>
    <row r="76" spans="1:60" x14ac:dyDescent="0.25">
      <c r="D76" s="10"/>
    </row>
    <row r="77" spans="1:60" x14ac:dyDescent="0.25">
      <c r="D77" s="10"/>
    </row>
    <row r="78" spans="1:60" x14ac:dyDescent="0.25">
      <c r="D78" s="10"/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uq50eHDx45SAn7NE1/o2sBUrjRxpv49kcuAVnBEF6gJPeMJ5UtblVLKSKJVwHjj1EvVtmGqwjx1n1vmAsWApVQ==" saltValue="ux/ORXU/9PhopSJzpgWhvw==" spinCount="100000" sheet="1" formatRows="0"/>
  <mergeCells count="35">
    <mergeCell ref="C58:G58"/>
    <mergeCell ref="C60:G60"/>
    <mergeCell ref="C62:G62"/>
    <mergeCell ref="C64:G64"/>
    <mergeCell ref="C66:G66"/>
    <mergeCell ref="C47:G47"/>
    <mergeCell ref="C49:G49"/>
    <mergeCell ref="C50:G50"/>
    <mergeCell ref="C52:G52"/>
    <mergeCell ref="C54:G54"/>
    <mergeCell ref="C56:G56"/>
    <mergeCell ref="C38:G38"/>
    <mergeCell ref="C40:G40"/>
    <mergeCell ref="C41:G41"/>
    <mergeCell ref="C43:G43"/>
    <mergeCell ref="C44:G44"/>
    <mergeCell ref="C46:G46"/>
    <mergeCell ref="C28:G28"/>
    <mergeCell ref="C31:G31"/>
    <mergeCell ref="C32:G32"/>
    <mergeCell ref="C34:G34"/>
    <mergeCell ref="C35:G35"/>
    <mergeCell ref="C37:G37"/>
    <mergeCell ref="C15:G15"/>
    <mergeCell ref="C17:G17"/>
    <mergeCell ref="C20:G20"/>
    <mergeCell ref="C22:G22"/>
    <mergeCell ref="C24:G24"/>
    <mergeCell ref="C26:G26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AACBC-FF0F-4844-B7A6-608B7CC7EEA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212</v>
      </c>
      <c r="B1" s="194"/>
      <c r="C1" s="194"/>
      <c r="D1" s="194"/>
      <c r="E1" s="194"/>
      <c r="F1" s="194"/>
      <c r="G1" s="194"/>
      <c r="AG1" t="s">
        <v>152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153</v>
      </c>
    </row>
    <row r="3" spans="1:60" ht="25.05" customHeight="1" x14ac:dyDescent="0.25">
      <c r="A3" s="195" t="s">
        <v>8</v>
      </c>
      <c r="B3" s="49" t="s">
        <v>48</v>
      </c>
      <c r="C3" s="198" t="s">
        <v>42</v>
      </c>
      <c r="D3" s="196"/>
      <c r="E3" s="196"/>
      <c r="F3" s="196"/>
      <c r="G3" s="197"/>
      <c r="AC3" s="173" t="s">
        <v>153</v>
      </c>
      <c r="AG3" t="s">
        <v>155</v>
      </c>
    </row>
    <row r="4" spans="1:60" ht="25.05" customHeight="1" x14ac:dyDescent="0.25">
      <c r="A4" s="199" t="s">
        <v>9</v>
      </c>
      <c r="B4" s="200" t="s">
        <v>55</v>
      </c>
      <c r="C4" s="201" t="s">
        <v>56</v>
      </c>
      <c r="D4" s="202"/>
      <c r="E4" s="202"/>
      <c r="F4" s="202"/>
      <c r="G4" s="203"/>
      <c r="AG4" t="s">
        <v>156</v>
      </c>
    </row>
    <row r="5" spans="1:60" x14ac:dyDescent="0.25">
      <c r="D5" s="10"/>
    </row>
    <row r="6" spans="1:60" ht="39.6" x14ac:dyDescent="0.25">
      <c r="A6" s="205" t="s">
        <v>157</v>
      </c>
      <c r="B6" s="207" t="s">
        <v>158</v>
      </c>
      <c r="C6" s="207" t="s">
        <v>159</v>
      </c>
      <c r="D6" s="206" t="s">
        <v>160</v>
      </c>
      <c r="E6" s="205" t="s">
        <v>161</v>
      </c>
      <c r="F6" s="204" t="s">
        <v>162</v>
      </c>
      <c r="G6" s="205" t="s">
        <v>29</v>
      </c>
      <c r="H6" s="208" t="s">
        <v>30</v>
      </c>
      <c r="I6" s="208" t="s">
        <v>163</v>
      </c>
      <c r="J6" s="208" t="s">
        <v>31</v>
      </c>
      <c r="K6" s="208" t="s">
        <v>164</v>
      </c>
      <c r="L6" s="208" t="s">
        <v>165</v>
      </c>
      <c r="M6" s="208" t="s">
        <v>166</v>
      </c>
      <c r="N6" s="208" t="s">
        <v>167</v>
      </c>
      <c r="O6" s="208" t="s">
        <v>168</v>
      </c>
      <c r="P6" s="208" t="s">
        <v>169</v>
      </c>
      <c r="Q6" s="208" t="s">
        <v>170</v>
      </c>
      <c r="R6" s="208" t="s">
        <v>171</v>
      </c>
      <c r="S6" s="208" t="s">
        <v>172</v>
      </c>
      <c r="T6" s="208" t="s">
        <v>173</v>
      </c>
      <c r="U6" s="208" t="s">
        <v>174</v>
      </c>
      <c r="V6" s="208" t="s">
        <v>175</v>
      </c>
      <c r="W6" s="208" t="s">
        <v>176</v>
      </c>
      <c r="X6" s="208" t="s">
        <v>177</v>
      </c>
      <c r="Y6" s="208" t="s">
        <v>178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179</v>
      </c>
      <c r="B8" s="224" t="s">
        <v>111</v>
      </c>
      <c r="C8" s="242" t="s">
        <v>90</v>
      </c>
      <c r="D8" s="225"/>
      <c r="E8" s="226"/>
      <c r="F8" s="227"/>
      <c r="G8" s="227">
        <f>SUMIF(AG9:AG14,"&lt;&gt;NOR",G9:G14)</f>
        <v>0</v>
      </c>
      <c r="H8" s="227"/>
      <c r="I8" s="227">
        <f>SUM(I9:I14)</f>
        <v>0</v>
      </c>
      <c r="J8" s="227"/>
      <c r="K8" s="227">
        <f>SUM(K9:K14)</f>
        <v>0</v>
      </c>
      <c r="L8" s="227"/>
      <c r="M8" s="227">
        <f>SUM(M9:M14)</f>
        <v>0</v>
      </c>
      <c r="N8" s="226"/>
      <c r="O8" s="226">
        <f>SUM(O9:O14)</f>
        <v>0</v>
      </c>
      <c r="P8" s="226"/>
      <c r="Q8" s="226">
        <f>SUM(Q9:Q14)</f>
        <v>0</v>
      </c>
      <c r="R8" s="227"/>
      <c r="S8" s="227"/>
      <c r="T8" s="228"/>
      <c r="U8" s="222"/>
      <c r="V8" s="222">
        <f>SUM(V9:V14)</f>
        <v>0</v>
      </c>
      <c r="W8" s="222"/>
      <c r="X8" s="222"/>
      <c r="Y8" s="222"/>
      <c r="AG8" t="s">
        <v>180</v>
      </c>
    </row>
    <row r="9" spans="1:60" outlineLevel="1" x14ac:dyDescent="0.25">
      <c r="A9" s="230">
        <v>1</v>
      </c>
      <c r="B9" s="231" t="s">
        <v>766</v>
      </c>
      <c r="C9" s="243" t="s">
        <v>767</v>
      </c>
      <c r="D9" s="232" t="s">
        <v>356</v>
      </c>
      <c r="E9" s="233">
        <v>12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200</v>
      </c>
      <c r="T9" s="236" t="s">
        <v>185</v>
      </c>
      <c r="U9" s="220">
        <v>0</v>
      </c>
      <c r="V9" s="220">
        <f>ROUND(E9*U9,2)</f>
        <v>0</v>
      </c>
      <c r="W9" s="220"/>
      <c r="X9" s="220" t="s">
        <v>217</v>
      </c>
      <c r="Y9" s="220" t="s">
        <v>187</v>
      </c>
      <c r="Z9" s="209"/>
      <c r="AA9" s="209"/>
      <c r="AB9" s="209"/>
      <c r="AC9" s="209"/>
      <c r="AD9" s="209"/>
      <c r="AE9" s="209"/>
      <c r="AF9" s="209"/>
      <c r="AG9" s="209" t="s">
        <v>357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46"/>
      <c r="D10" s="241"/>
      <c r="E10" s="241"/>
      <c r="F10" s="241"/>
      <c r="G10" s="241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191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30">
        <v>2</v>
      </c>
      <c r="B11" s="231" t="s">
        <v>768</v>
      </c>
      <c r="C11" s="243" t="s">
        <v>718</v>
      </c>
      <c r="D11" s="232" t="s">
        <v>277</v>
      </c>
      <c r="E11" s="233">
        <v>66</v>
      </c>
      <c r="F11" s="234"/>
      <c r="G11" s="235">
        <f>ROUND(E11*F11,2)</f>
        <v>0</v>
      </c>
      <c r="H11" s="234"/>
      <c r="I11" s="235">
        <f>ROUND(E11*H11,2)</f>
        <v>0</v>
      </c>
      <c r="J11" s="234"/>
      <c r="K11" s="235">
        <f>ROUND(E11*J11,2)</f>
        <v>0</v>
      </c>
      <c r="L11" s="235">
        <v>21</v>
      </c>
      <c r="M11" s="235">
        <f>G11*(1+L11/100)</f>
        <v>0</v>
      </c>
      <c r="N11" s="233">
        <v>0</v>
      </c>
      <c r="O11" s="233">
        <f>ROUND(E11*N11,2)</f>
        <v>0</v>
      </c>
      <c r="P11" s="233">
        <v>0</v>
      </c>
      <c r="Q11" s="233">
        <f>ROUND(E11*P11,2)</f>
        <v>0</v>
      </c>
      <c r="R11" s="235"/>
      <c r="S11" s="235" t="s">
        <v>200</v>
      </c>
      <c r="T11" s="236" t="s">
        <v>185</v>
      </c>
      <c r="U11" s="220">
        <v>0</v>
      </c>
      <c r="V11" s="220">
        <f>ROUND(E11*U11,2)</f>
        <v>0</v>
      </c>
      <c r="W11" s="220"/>
      <c r="X11" s="220" t="s">
        <v>217</v>
      </c>
      <c r="Y11" s="220" t="s">
        <v>187</v>
      </c>
      <c r="Z11" s="209"/>
      <c r="AA11" s="209"/>
      <c r="AB11" s="209"/>
      <c r="AC11" s="209"/>
      <c r="AD11" s="209"/>
      <c r="AE11" s="209"/>
      <c r="AF11" s="209"/>
      <c r="AG11" s="209" t="s">
        <v>357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2" x14ac:dyDescent="0.25">
      <c r="A12" s="216"/>
      <c r="B12" s="217"/>
      <c r="C12" s="246"/>
      <c r="D12" s="241"/>
      <c r="E12" s="241"/>
      <c r="F12" s="241"/>
      <c r="G12" s="241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191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1" x14ac:dyDescent="0.25">
      <c r="A13" s="230">
        <v>3</v>
      </c>
      <c r="B13" s="231" t="s">
        <v>769</v>
      </c>
      <c r="C13" s="243" t="s">
        <v>720</v>
      </c>
      <c r="D13" s="232" t="s">
        <v>277</v>
      </c>
      <c r="E13" s="233">
        <v>44</v>
      </c>
      <c r="F13" s="234"/>
      <c r="G13" s="235">
        <f>ROUND(E13*F13,2)</f>
        <v>0</v>
      </c>
      <c r="H13" s="234"/>
      <c r="I13" s="235">
        <f>ROUND(E13*H13,2)</f>
        <v>0</v>
      </c>
      <c r="J13" s="234"/>
      <c r="K13" s="235">
        <f>ROUND(E13*J13,2)</f>
        <v>0</v>
      </c>
      <c r="L13" s="235">
        <v>21</v>
      </c>
      <c r="M13" s="235">
        <f>G13*(1+L13/100)</f>
        <v>0</v>
      </c>
      <c r="N13" s="233">
        <v>0</v>
      </c>
      <c r="O13" s="233">
        <f>ROUND(E13*N13,2)</f>
        <v>0</v>
      </c>
      <c r="P13" s="233">
        <v>0</v>
      </c>
      <c r="Q13" s="233">
        <f>ROUND(E13*P13,2)</f>
        <v>0</v>
      </c>
      <c r="R13" s="235"/>
      <c r="S13" s="235" t="s">
        <v>200</v>
      </c>
      <c r="T13" s="236" t="s">
        <v>185</v>
      </c>
      <c r="U13" s="220">
        <v>0</v>
      </c>
      <c r="V13" s="220">
        <f>ROUND(E13*U13,2)</f>
        <v>0</v>
      </c>
      <c r="W13" s="220"/>
      <c r="X13" s="220" t="s">
        <v>217</v>
      </c>
      <c r="Y13" s="220" t="s">
        <v>187</v>
      </c>
      <c r="Z13" s="209"/>
      <c r="AA13" s="209"/>
      <c r="AB13" s="209"/>
      <c r="AC13" s="209"/>
      <c r="AD13" s="209"/>
      <c r="AE13" s="209"/>
      <c r="AF13" s="209"/>
      <c r="AG13" s="209" t="s">
        <v>357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46"/>
      <c r="D14" s="241"/>
      <c r="E14" s="241"/>
      <c r="F14" s="241"/>
      <c r="G14" s="241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191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x14ac:dyDescent="0.25">
      <c r="A15" s="223" t="s">
        <v>179</v>
      </c>
      <c r="B15" s="224" t="s">
        <v>115</v>
      </c>
      <c r="C15" s="242" t="s">
        <v>116</v>
      </c>
      <c r="D15" s="225"/>
      <c r="E15" s="226"/>
      <c r="F15" s="227"/>
      <c r="G15" s="227">
        <f>SUMIF(AG16:AG19,"&lt;&gt;NOR",G16:G19)</f>
        <v>0</v>
      </c>
      <c r="H15" s="227"/>
      <c r="I15" s="227">
        <f>SUM(I16:I19)</f>
        <v>0</v>
      </c>
      <c r="J15" s="227"/>
      <c r="K15" s="227">
        <f>SUM(K16:K19)</f>
        <v>0</v>
      </c>
      <c r="L15" s="227"/>
      <c r="M15" s="227">
        <f>SUM(M16:M19)</f>
        <v>0</v>
      </c>
      <c r="N15" s="226"/>
      <c r="O15" s="226">
        <f>SUM(O16:O19)</f>
        <v>0</v>
      </c>
      <c r="P15" s="226"/>
      <c r="Q15" s="226">
        <f>SUM(Q16:Q19)</f>
        <v>0</v>
      </c>
      <c r="R15" s="227"/>
      <c r="S15" s="227"/>
      <c r="T15" s="228"/>
      <c r="U15" s="222"/>
      <c r="V15" s="222">
        <f>SUM(V16:V19)</f>
        <v>0</v>
      </c>
      <c r="W15" s="222"/>
      <c r="X15" s="222"/>
      <c r="Y15" s="222"/>
      <c r="AG15" t="s">
        <v>180</v>
      </c>
    </row>
    <row r="16" spans="1:60" outlineLevel="1" x14ac:dyDescent="0.25">
      <c r="A16" s="230">
        <v>4</v>
      </c>
      <c r="B16" s="231" t="s">
        <v>770</v>
      </c>
      <c r="C16" s="243" t="s">
        <v>486</v>
      </c>
      <c r="D16" s="232" t="s">
        <v>277</v>
      </c>
      <c r="E16" s="233">
        <v>8</v>
      </c>
      <c r="F16" s="234"/>
      <c r="G16" s="235">
        <f>ROUND(E16*F16,2)</f>
        <v>0</v>
      </c>
      <c r="H16" s="234"/>
      <c r="I16" s="235">
        <f>ROUND(E16*H16,2)</f>
        <v>0</v>
      </c>
      <c r="J16" s="234"/>
      <c r="K16" s="235">
        <f>ROUND(E16*J16,2)</f>
        <v>0</v>
      </c>
      <c r="L16" s="235">
        <v>21</v>
      </c>
      <c r="M16" s="235">
        <f>G16*(1+L16/100)</f>
        <v>0</v>
      </c>
      <c r="N16" s="233">
        <v>0</v>
      </c>
      <c r="O16" s="233">
        <f>ROUND(E16*N16,2)</f>
        <v>0</v>
      </c>
      <c r="P16" s="233">
        <v>0</v>
      </c>
      <c r="Q16" s="233">
        <f>ROUND(E16*P16,2)</f>
        <v>0</v>
      </c>
      <c r="R16" s="235"/>
      <c r="S16" s="235" t="s">
        <v>200</v>
      </c>
      <c r="T16" s="236" t="s">
        <v>185</v>
      </c>
      <c r="U16" s="220">
        <v>0</v>
      </c>
      <c r="V16" s="220">
        <f>ROUND(E16*U16,2)</f>
        <v>0</v>
      </c>
      <c r="W16" s="220"/>
      <c r="X16" s="220" t="s">
        <v>217</v>
      </c>
      <c r="Y16" s="220" t="s">
        <v>187</v>
      </c>
      <c r="Z16" s="209"/>
      <c r="AA16" s="209"/>
      <c r="AB16" s="209"/>
      <c r="AC16" s="209"/>
      <c r="AD16" s="209"/>
      <c r="AE16" s="209"/>
      <c r="AF16" s="209"/>
      <c r="AG16" s="209" t="s">
        <v>723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46"/>
      <c r="D17" s="241"/>
      <c r="E17" s="241"/>
      <c r="F17" s="241"/>
      <c r="G17" s="241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191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1" x14ac:dyDescent="0.25">
      <c r="A18" s="230">
        <v>5</v>
      </c>
      <c r="B18" s="231" t="s">
        <v>771</v>
      </c>
      <c r="C18" s="243" t="s">
        <v>399</v>
      </c>
      <c r="D18" s="232" t="s">
        <v>277</v>
      </c>
      <c r="E18" s="233">
        <v>6</v>
      </c>
      <c r="F18" s="234"/>
      <c r="G18" s="235">
        <f>ROUND(E18*F18,2)</f>
        <v>0</v>
      </c>
      <c r="H18" s="234"/>
      <c r="I18" s="235">
        <f>ROUND(E18*H18,2)</f>
        <v>0</v>
      </c>
      <c r="J18" s="234"/>
      <c r="K18" s="235">
        <f>ROUND(E18*J18,2)</f>
        <v>0</v>
      </c>
      <c r="L18" s="235">
        <v>21</v>
      </c>
      <c r="M18" s="235">
        <f>G18*(1+L18/100)</f>
        <v>0</v>
      </c>
      <c r="N18" s="233">
        <v>0</v>
      </c>
      <c r="O18" s="233">
        <f>ROUND(E18*N18,2)</f>
        <v>0</v>
      </c>
      <c r="P18" s="233">
        <v>0</v>
      </c>
      <c r="Q18" s="233">
        <f>ROUND(E18*P18,2)</f>
        <v>0</v>
      </c>
      <c r="R18" s="235"/>
      <c r="S18" s="235" t="s">
        <v>200</v>
      </c>
      <c r="T18" s="236" t="s">
        <v>185</v>
      </c>
      <c r="U18" s="220">
        <v>0</v>
      </c>
      <c r="V18" s="220">
        <f>ROUND(E18*U18,2)</f>
        <v>0</v>
      </c>
      <c r="W18" s="220"/>
      <c r="X18" s="220" t="s">
        <v>307</v>
      </c>
      <c r="Y18" s="220" t="s">
        <v>187</v>
      </c>
      <c r="Z18" s="209"/>
      <c r="AA18" s="209"/>
      <c r="AB18" s="209"/>
      <c r="AC18" s="209"/>
      <c r="AD18" s="209"/>
      <c r="AE18" s="209"/>
      <c r="AF18" s="209"/>
      <c r="AG18" s="209" t="s">
        <v>378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2" x14ac:dyDescent="0.25">
      <c r="A19" s="216"/>
      <c r="B19" s="217"/>
      <c r="C19" s="246"/>
      <c r="D19" s="241"/>
      <c r="E19" s="241"/>
      <c r="F19" s="241"/>
      <c r="G19" s="241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09"/>
      <c r="AA19" s="209"/>
      <c r="AB19" s="209"/>
      <c r="AC19" s="209"/>
      <c r="AD19" s="209"/>
      <c r="AE19" s="209"/>
      <c r="AF19" s="209"/>
      <c r="AG19" s="209" t="s">
        <v>191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x14ac:dyDescent="0.25">
      <c r="A20" s="223" t="s">
        <v>179</v>
      </c>
      <c r="B20" s="224" t="s">
        <v>117</v>
      </c>
      <c r="C20" s="242" t="s">
        <v>118</v>
      </c>
      <c r="D20" s="225"/>
      <c r="E20" s="226"/>
      <c r="F20" s="227"/>
      <c r="G20" s="227">
        <f>SUMIF(AG21:AG56,"&lt;&gt;NOR",G21:G56)</f>
        <v>0</v>
      </c>
      <c r="H20" s="227"/>
      <c r="I20" s="227">
        <f>SUM(I21:I56)</f>
        <v>0</v>
      </c>
      <c r="J20" s="227"/>
      <c r="K20" s="227">
        <f>SUM(K21:K56)</f>
        <v>0</v>
      </c>
      <c r="L20" s="227"/>
      <c r="M20" s="227">
        <f>SUM(M21:M56)</f>
        <v>0</v>
      </c>
      <c r="N20" s="226"/>
      <c r="O20" s="226">
        <f>SUM(O21:O56)</f>
        <v>0</v>
      </c>
      <c r="P20" s="226"/>
      <c r="Q20" s="226">
        <f>SUM(Q21:Q56)</f>
        <v>0</v>
      </c>
      <c r="R20" s="227"/>
      <c r="S20" s="227"/>
      <c r="T20" s="228"/>
      <c r="U20" s="222"/>
      <c r="V20" s="222">
        <f>SUM(V21:V56)</f>
        <v>0</v>
      </c>
      <c r="W20" s="222"/>
      <c r="X20" s="222"/>
      <c r="Y20" s="222"/>
      <c r="AG20" t="s">
        <v>180</v>
      </c>
    </row>
    <row r="21" spans="1:60" outlineLevel="1" x14ac:dyDescent="0.25">
      <c r="A21" s="230">
        <v>6</v>
      </c>
      <c r="B21" s="231" t="s">
        <v>772</v>
      </c>
      <c r="C21" s="243" t="s">
        <v>773</v>
      </c>
      <c r="D21" s="232" t="s">
        <v>277</v>
      </c>
      <c r="E21" s="233">
        <v>1</v>
      </c>
      <c r="F21" s="234"/>
      <c r="G21" s="235">
        <f>ROUND(E21*F21,2)</f>
        <v>0</v>
      </c>
      <c r="H21" s="234"/>
      <c r="I21" s="235">
        <f>ROUND(E21*H21,2)</f>
        <v>0</v>
      </c>
      <c r="J21" s="234"/>
      <c r="K21" s="235">
        <f>ROUND(E21*J21,2)</f>
        <v>0</v>
      </c>
      <c r="L21" s="235">
        <v>21</v>
      </c>
      <c r="M21" s="235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5"/>
      <c r="S21" s="235" t="s">
        <v>200</v>
      </c>
      <c r="T21" s="236" t="s">
        <v>185</v>
      </c>
      <c r="U21" s="220">
        <v>0</v>
      </c>
      <c r="V21" s="220">
        <f>ROUND(E21*U21,2)</f>
        <v>0</v>
      </c>
      <c r="W21" s="220"/>
      <c r="X21" s="220" t="s">
        <v>217</v>
      </c>
      <c r="Y21" s="220" t="s">
        <v>187</v>
      </c>
      <c r="Z21" s="209"/>
      <c r="AA21" s="209"/>
      <c r="AB21" s="209"/>
      <c r="AC21" s="209"/>
      <c r="AD21" s="209"/>
      <c r="AE21" s="209"/>
      <c r="AF21" s="209"/>
      <c r="AG21" s="209" t="s">
        <v>723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44" t="s">
        <v>774</v>
      </c>
      <c r="D22" s="238"/>
      <c r="E22" s="238"/>
      <c r="F22" s="238"/>
      <c r="G22" s="238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190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2" x14ac:dyDescent="0.25">
      <c r="A23" s="216"/>
      <c r="B23" s="217"/>
      <c r="C23" s="245"/>
      <c r="D23" s="240"/>
      <c r="E23" s="240"/>
      <c r="F23" s="240"/>
      <c r="G23" s="24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09"/>
      <c r="AA23" s="209"/>
      <c r="AB23" s="209"/>
      <c r="AC23" s="209"/>
      <c r="AD23" s="209"/>
      <c r="AE23" s="209"/>
      <c r="AF23" s="209"/>
      <c r="AG23" s="209" t="s">
        <v>191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1" x14ac:dyDescent="0.25">
      <c r="A24" s="230">
        <v>7</v>
      </c>
      <c r="B24" s="231" t="s">
        <v>775</v>
      </c>
      <c r="C24" s="243" t="s">
        <v>776</v>
      </c>
      <c r="D24" s="232" t="s">
        <v>277</v>
      </c>
      <c r="E24" s="233">
        <v>3</v>
      </c>
      <c r="F24" s="234"/>
      <c r="G24" s="235">
        <f>ROUND(E24*F24,2)</f>
        <v>0</v>
      </c>
      <c r="H24" s="234"/>
      <c r="I24" s="235">
        <f>ROUND(E24*H24,2)</f>
        <v>0</v>
      </c>
      <c r="J24" s="234"/>
      <c r="K24" s="235">
        <f>ROUND(E24*J24,2)</f>
        <v>0</v>
      </c>
      <c r="L24" s="235">
        <v>21</v>
      </c>
      <c r="M24" s="235">
        <f>G24*(1+L24/100)</f>
        <v>0</v>
      </c>
      <c r="N24" s="233">
        <v>0</v>
      </c>
      <c r="O24" s="233">
        <f>ROUND(E24*N24,2)</f>
        <v>0</v>
      </c>
      <c r="P24" s="233">
        <v>0</v>
      </c>
      <c r="Q24" s="233">
        <f>ROUND(E24*P24,2)</f>
        <v>0</v>
      </c>
      <c r="R24" s="235"/>
      <c r="S24" s="235" t="s">
        <v>200</v>
      </c>
      <c r="T24" s="236" t="s">
        <v>185</v>
      </c>
      <c r="U24" s="220">
        <v>0</v>
      </c>
      <c r="V24" s="220">
        <f>ROUND(E24*U24,2)</f>
        <v>0</v>
      </c>
      <c r="W24" s="220"/>
      <c r="X24" s="220" t="s">
        <v>217</v>
      </c>
      <c r="Y24" s="220" t="s">
        <v>187</v>
      </c>
      <c r="Z24" s="209"/>
      <c r="AA24" s="209"/>
      <c r="AB24" s="209"/>
      <c r="AC24" s="209"/>
      <c r="AD24" s="209"/>
      <c r="AE24" s="209"/>
      <c r="AF24" s="209"/>
      <c r="AG24" s="209" t="s">
        <v>723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2" x14ac:dyDescent="0.25">
      <c r="A25" s="216"/>
      <c r="B25" s="217"/>
      <c r="C25" s="244" t="s">
        <v>777</v>
      </c>
      <c r="D25" s="238"/>
      <c r="E25" s="238"/>
      <c r="F25" s="238"/>
      <c r="G25" s="238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09"/>
      <c r="AA25" s="209"/>
      <c r="AB25" s="209"/>
      <c r="AC25" s="209"/>
      <c r="AD25" s="209"/>
      <c r="AE25" s="209"/>
      <c r="AF25" s="209"/>
      <c r="AG25" s="209" t="s">
        <v>190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5"/>
      <c r="D26" s="240"/>
      <c r="E26" s="240"/>
      <c r="F26" s="240"/>
      <c r="G26" s="24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191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30">
        <v>8</v>
      </c>
      <c r="B27" s="231" t="s">
        <v>778</v>
      </c>
      <c r="C27" s="243" t="s">
        <v>779</v>
      </c>
      <c r="D27" s="232" t="s">
        <v>277</v>
      </c>
      <c r="E27" s="233">
        <v>1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200</v>
      </c>
      <c r="T27" s="236" t="s">
        <v>185</v>
      </c>
      <c r="U27" s="220">
        <v>0</v>
      </c>
      <c r="V27" s="220">
        <f>ROUND(E27*U27,2)</f>
        <v>0</v>
      </c>
      <c r="W27" s="220"/>
      <c r="X27" s="220" t="s">
        <v>217</v>
      </c>
      <c r="Y27" s="220" t="s">
        <v>187</v>
      </c>
      <c r="Z27" s="209"/>
      <c r="AA27" s="209"/>
      <c r="AB27" s="209"/>
      <c r="AC27" s="209"/>
      <c r="AD27" s="209"/>
      <c r="AE27" s="209"/>
      <c r="AF27" s="209"/>
      <c r="AG27" s="209" t="s">
        <v>723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4" t="s">
        <v>780</v>
      </c>
      <c r="D28" s="238"/>
      <c r="E28" s="238"/>
      <c r="F28" s="238"/>
      <c r="G28" s="238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190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2" x14ac:dyDescent="0.25">
      <c r="A29" s="216"/>
      <c r="B29" s="217"/>
      <c r="C29" s="245"/>
      <c r="D29" s="240"/>
      <c r="E29" s="240"/>
      <c r="F29" s="240"/>
      <c r="G29" s="240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09"/>
      <c r="AA29" s="209"/>
      <c r="AB29" s="209"/>
      <c r="AC29" s="209"/>
      <c r="AD29" s="209"/>
      <c r="AE29" s="209"/>
      <c r="AF29" s="209"/>
      <c r="AG29" s="209" t="s">
        <v>191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1" x14ac:dyDescent="0.25">
      <c r="A30" s="230">
        <v>9</v>
      </c>
      <c r="B30" s="231" t="s">
        <v>781</v>
      </c>
      <c r="C30" s="243" t="s">
        <v>782</v>
      </c>
      <c r="D30" s="232" t="s">
        <v>277</v>
      </c>
      <c r="E30" s="233">
        <v>7</v>
      </c>
      <c r="F30" s="234"/>
      <c r="G30" s="235">
        <f>ROUND(E30*F30,2)</f>
        <v>0</v>
      </c>
      <c r="H30" s="234"/>
      <c r="I30" s="235">
        <f>ROUND(E30*H30,2)</f>
        <v>0</v>
      </c>
      <c r="J30" s="234"/>
      <c r="K30" s="235">
        <f>ROUND(E30*J30,2)</f>
        <v>0</v>
      </c>
      <c r="L30" s="235">
        <v>21</v>
      </c>
      <c r="M30" s="235">
        <f>G30*(1+L30/100)</f>
        <v>0</v>
      </c>
      <c r="N30" s="233">
        <v>0</v>
      </c>
      <c r="O30" s="233">
        <f>ROUND(E30*N30,2)</f>
        <v>0</v>
      </c>
      <c r="P30" s="233">
        <v>0</v>
      </c>
      <c r="Q30" s="233">
        <f>ROUND(E30*P30,2)</f>
        <v>0</v>
      </c>
      <c r="R30" s="235"/>
      <c r="S30" s="235" t="s">
        <v>200</v>
      </c>
      <c r="T30" s="236" t="s">
        <v>185</v>
      </c>
      <c r="U30" s="220">
        <v>0</v>
      </c>
      <c r="V30" s="220">
        <f>ROUND(E30*U30,2)</f>
        <v>0</v>
      </c>
      <c r="W30" s="220"/>
      <c r="X30" s="220" t="s">
        <v>217</v>
      </c>
      <c r="Y30" s="220" t="s">
        <v>187</v>
      </c>
      <c r="Z30" s="209"/>
      <c r="AA30" s="209"/>
      <c r="AB30" s="209"/>
      <c r="AC30" s="209"/>
      <c r="AD30" s="209"/>
      <c r="AE30" s="209"/>
      <c r="AF30" s="209"/>
      <c r="AG30" s="209" t="s">
        <v>723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2" x14ac:dyDescent="0.25">
      <c r="A31" s="216"/>
      <c r="B31" s="217"/>
      <c r="C31" s="244" t="s">
        <v>783</v>
      </c>
      <c r="D31" s="238"/>
      <c r="E31" s="238"/>
      <c r="F31" s="238"/>
      <c r="G31" s="238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190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2" x14ac:dyDescent="0.25">
      <c r="A32" s="216"/>
      <c r="B32" s="217"/>
      <c r="C32" s="245"/>
      <c r="D32" s="240"/>
      <c r="E32" s="240"/>
      <c r="F32" s="240"/>
      <c r="G32" s="24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09"/>
      <c r="AA32" s="209"/>
      <c r="AB32" s="209"/>
      <c r="AC32" s="209"/>
      <c r="AD32" s="209"/>
      <c r="AE32" s="209"/>
      <c r="AF32" s="209"/>
      <c r="AG32" s="209" t="s">
        <v>191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1" x14ac:dyDescent="0.25">
      <c r="A33" s="230">
        <v>10</v>
      </c>
      <c r="B33" s="231" t="s">
        <v>784</v>
      </c>
      <c r="C33" s="243" t="s">
        <v>785</v>
      </c>
      <c r="D33" s="232" t="s">
        <v>277</v>
      </c>
      <c r="E33" s="233">
        <v>16</v>
      </c>
      <c r="F33" s="234"/>
      <c r="G33" s="235">
        <f>ROUND(E33*F33,2)</f>
        <v>0</v>
      </c>
      <c r="H33" s="234"/>
      <c r="I33" s="235">
        <f>ROUND(E33*H33,2)</f>
        <v>0</v>
      </c>
      <c r="J33" s="234"/>
      <c r="K33" s="235">
        <f>ROUND(E33*J33,2)</f>
        <v>0</v>
      </c>
      <c r="L33" s="235">
        <v>21</v>
      </c>
      <c r="M33" s="235">
        <f>G33*(1+L33/100)</f>
        <v>0</v>
      </c>
      <c r="N33" s="233">
        <v>0</v>
      </c>
      <c r="O33" s="233">
        <f>ROUND(E33*N33,2)</f>
        <v>0</v>
      </c>
      <c r="P33" s="233">
        <v>0</v>
      </c>
      <c r="Q33" s="233">
        <f>ROUND(E33*P33,2)</f>
        <v>0</v>
      </c>
      <c r="R33" s="235"/>
      <c r="S33" s="235" t="s">
        <v>200</v>
      </c>
      <c r="T33" s="236" t="s">
        <v>185</v>
      </c>
      <c r="U33" s="220">
        <v>0</v>
      </c>
      <c r="V33" s="220">
        <f>ROUND(E33*U33,2)</f>
        <v>0</v>
      </c>
      <c r="W33" s="220"/>
      <c r="X33" s="220" t="s">
        <v>217</v>
      </c>
      <c r="Y33" s="220" t="s">
        <v>187</v>
      </c>
      <c r="Z33" s="209"/>
      <c r="AA33" s="209"/>
      <c r="AB33" s="209"/>
      <c r="AC33" s="209"/>
      <c r="AD33" s="209"/>
      <c r="AE33" s="209"/>
      <c r="AF33" s="209"/>
      <c r="AG33" s="209" t="s">
        <v>723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44" t="s">
        <v>786</v>
      </c>
      <c r="D34" s="238"/>
      <c r="E34" s="238"/>
      <c r="F34" s="238"/>
      <c r="G34" s="238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190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2" x14ac:dyDescent="0.25">
      <c r="A35" s="216"/>
      <c r="B35" s="217"/>
      <c r="C35" s="245"/>
      <c r="D35" s="240"/>
      <c r="E35" s="240"/>
      <c r="F35" s="240"/>
      <c r="G35" s="24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09"/>
      <c r="AA35" s="209"/>
      <c r="AB35" s="209"/>
      <c r="AC35" s="209"/>
      <c r="AD35" s="209"/>
      <c r="AE35" s="209"/>
      <c r="AF35" s="209"/>
      <c r="AG35" s="209" t="s">
        <v>191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1" x14ac:dyDescent="0.25">
      <c r="A36" s="230">
        <v>11</v>
      </c>
      <c r="B36" s="231" t="s">
        <v>787</v>
      </c>
      <c r="C36" s="243" t="s">
        <v>735</v>
      </c>
      <c r="D36" s="232" t="s">
        <v>277</v>
      </c>
      <c r="E36" s="233">
        <v>41</v>
      </c>
      <c r="F36" s="234"/>
      <c r="G36" s="235">
        <f>ROUND(E36*F36,2)</f>
        <v>0</v>
      </c>
      <c r="H36" s="234"/>
      <c r="I36" s="235">
        <f>ROUND(E36*H36,2)</f>
        <v>0</v>
      </c>
      <c r="J36" s="234"/>
      <c r="K36" s="235">
        <f>ROUND(E36*J36,2)</f>
        <v>0</v>
      </c>
      <c r="L36" s="235">
        <v>21</v>
      </c>
      <c r="M36" s="235">
        <f>G36*(1+L36/100)</f>
        <v>0</v>
      </c>
      <c r="N36" s="233">
        <v>0</v>
      </c>
      <c r="O36" s="233">
        <f>ROUND(E36*N36,2)</f>
        <v>0</v>
      </c>
      <c r="P36" s="233">
        <v>0</v>
      </c>
      <c r="Q36" s="233">
        <f>ROUND(E36*P36,2)</f>
        <v>0</v>
      </c>
      <c r="R36" s="235"/>
      <c r="S36" s="235" t="s">
        <v>200</v>
      </c>
      <c r="T36" s="236" t="s">
        <v>185</v>
      </c>
      <c r="U36" s="220">
        <v>0</v>
      </c>
      <c r="V36" s="220">
        <f>ROUND(E36*U36,2)</f>
        <v>0</v>
      </c>
      <c r="W36" s="220"/>
      <c r="X36" s="220" t="s">
        <v>217</v>
      </c>
      <c r="Y36" s="220" t="s">
        <v>187</v>
      </c>
      <c r="Z36" s="209"/>
      <c r="AA36" s="209"/>
      <c r="AB36" s="209"/>
      <c r="AC36" s="209"/>
      <c r="AD36" s="209"/>
      <c r="AE36" s="209"/>
      <c r="AF36" s="209"/>
      <c r="AG36" s="209" t="s">
        <v>723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2" x14ac:dyDescent="0.25">
      <c r="A37" s="216"/>
      <c r="B37" s="217"/>
      <c r="C37" s="244" t="s">
        <v>736</v>
      </c>
      <c r="D37" s="238"/>
      <c r="E37" s="238"/>
      <c r="F37" s="238"/>
      <c r="G37" s="238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09"/>
      <c r="AA37" s="209"/>
      <c r="AB37" s="209"/>
      <c r="AC37" s="209"/>
      <c r="AD37" s="209"/>
      <c r="AE37" s="209"/>
      <c r="AF37" s="209"/>
      <c r="AG37" s="209" t="s">
        <v>190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45"/>
      <c r="D38" s="240"/>
      <c r="E38" s="240"/>
      <c r="F38" s="240"/>
      <c r="G38" s="24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191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30">
        <v>12</v>
      </c>
      <c r="B39" s="231" t="s">
        <v>788</v>
      </c>
      <c r="C39" s="243" t="s">
        <v>738</v>
      </c>
      <c r="D39" s="232" t="s">
        <v>277</v>
      </c>
      <c r="E39" s="233">
        <v>9</v>
      </c>
      <c r="F39" s="234"/>
      <c r="G39" s="235">
        <f>ROUND(E39*F39,2)</f>
        <v>0</v>
      </c>
      <c r="H39" s="234"/>
      <c r="I39" s="235">
        <f>ROUND(E39*H39,2)</f>
        <v>0</v>
      </c>
      <c r="J39" s="234"/>
      <c r="K39" s="235">
        <f>ROUND(E39*J39,2)</f>
        <v>0</v>
      </c>
      <c r="L39" s="235">
        <v>21</v>
      </c>
      <c r="M39" s="235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5"/>
      <c r="S39" s="235" t="s">
        <v>200</v>
      </c>
      <c r="T39" s="236" t="s">
        <v>185</v>
      </c>
      <c r="U39" s="220">
        <v>0</v>
      </c>
      <c r="V39" s="220">
        <f>ROUND(E39*U39,2)</f>
        <v>0</v>
      </c>
      <c r="W39" s="220"/>
      <c r="X39" s="220" t="s">
        <v>217</v>
      </c>
      <c r="Y39" s="220" t="s">
        <v>187</v>
      </c>
      <c r="Z39" s="209"/>
      <c r="AA39" s="209"/>
      <c r="AB39" s="209"/>
      <c r="AC39" s="209"/>
      <c r="AD39" s="209"/>
      <c r="AE39" s="209"/>
      <c r="AF39" s="209"/>
      <c r="AG39" s="209" t="s">
        <v>723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44" t="s">
        <v>739</v>
      </c>
      <c r="D40" s="238"/>
      <c r="E40" s="238"/>
      <c r="F40" s="238"/>
      <c r="G40" s="238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190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2" x14ac:dyDescent="0.25">
      <c r="A41" s="216"/>
      <c r="B41" s="217"/>
      <c r="C41" s="245"/>
      <c r="D41" s="240"/>
      <c r="E41" s="240"/>
      <c r="F41" s="240"/>
      <c r="G41" s="24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09"/>
      <c r="AA41" s="209"/>
      <c r="AB41" s="209"/>
      <c r="AC41" s="209"/>
      <c r="AD41" s="209"/>
      <c r="AE41" s="209"/>
      <c r="AF41" s="209"/>
      <c r="AG41" s="209" t="s">
        <v>191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1" x14ac:dyDescent="0.25">
      <c r="A42" s="230">
        <v>13</v>
      </c>
      <c r="B42" s="231" t="s">
        <v>789</v>
      </c>
      <c r="C42" s="243" t="s">
        <v>748</v>
      </c>
      <c r="D42" s="232" t="s">
        <v>277</v>
      </c>
      <c r="E42" s="233">
        <v>12</v>
      </c>
      <c r="F42" s="234"/>
      <c r="G42" s="235">
        <f>ROUND(E42*F42,2)</f>
        <v>0</v>
      </c>
      <c r="H42" s="234"/>
      <c r="I42" s="235">
        <f>ROUND(E42*H42,2)</f>
        <v>0</v>
      </c>
      <c r="J42" s="234"/>
      <c r="K42" s="235">
        <f>ROUND(E42*J42,2)</f>
        <v>0</v>
      </c>
      <c r="L42" s="235">
        <v>21</v>
      </c>
      <c r="M42" s="235">
        <f>G42*(1+L42/100)</f>
        <v>0</v>
      </c>
      <c r="N42" s="233">
        <v>0</v>
      </c>
      <c r="O42" s="233">
        <f>ROUND(E42*N42,2)</f>
        <v>0</v>
      </c>
      <c r="P42" s="233">
        <v>0</v>
      </c>
      <c r="Q42" s="233">
        <f>ROUND(E42*P42,2)</f>
        <v>0</v>
      </c>
      <c r="R42" s="235"/>
      <c r="S42" s="235" t="s">
        <v>200</v>
      </c>
      <c r="T42" s="236" t="s">
        <v>185</v>
      </c>
      <c r="U42" s="220">
        <v>0</v>
      </c>
      <c r="V42" s="220">
        <f>ROUND(E42*U42,2)</f>
        <v>0</v>
      </c>
      <c r="W42" s="220"/>
      <c r="X42" s="220" t="s">
        <v>217</v>
      </c>
      <c r="Y42" s="220" t="s">
        <v>187</v>
      </c>
      <c r="Z42" s="209"/>
      <c r="AA42" s="209"/>
      <c r="AB42" s="209"/>
      <c r="AC42" s="209"/>
      <c r="AD42" s="209"/>
      <c r="AE42" s="209"/>
      <c r="AF42" s="209"/>
      <c r="AG42" s="209" t="s">
        <v>723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2" x14ac:dyDescent="0.25">
      <c r="A43" s="216"/>
      <c r="B43" s="217"/>
      <c r="C43" s="244" t="s">
        <v>749</v>
      </c>
      <c r="D43" s="238"/>
      <c r="E43" s="238"/>
      <c r="F43" s="238"/>
      <c r="G43" s="238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09"/>
      <c r="AA43" s="209"/>
      <c r="AB43" s="209"/>
      <c r="AC43" s="209"/>
      <c r="AD43" s="209"/>
      <c r="AE43" s="209"/>
      <c r="AF43" s="209"/>
      <c r="AG43" s="209" t="s">
        <v>190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45"/>
      <c r="D44" s="240"/>
      <c r="E44" s="240"/>
      <c r="F44" s="240"/>
      <c r="G44" s="24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191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1" x14ac:dyDescent="0.25">
      <c r="A45" s="230">
        <v>14</v>
      </c>
      <c r="B45" s="231" t="s">
        <v>790</v>
      </c>
      <c r="C45" s="243" t="s">
        <v>765</v>
      </c>
      <c r="D45" s="232" t="s">
        <v>277</v>
      </c>
      <c r="E45" s="233">
        <v>43</v>
      </c>
      <c r="F45" s="234"/>
      <c r="G45" s="235">
        <f>ROUND(E45*F45,2)</f>
        <v>0</v>
      </c>
      <c r="H45" s="234"/>
      <c r="I45" s="235">
        <f>ROUND(E45*H45,2)</f>
        <v>0</v>
      </c>
      <c r="J45" s="234"/>
      <c r="K45" s="235">
        <f>ROUND(E45*J45,2)</f>
        <v>0</v>
      </c>
      <c r="L45" s="235">
        <v>21</v>
      </c>
      <c r="M45" s="235">
        <f>G45*(1+L45/100)</f>
        <v>0</v>
      </c>
      <c r="N45" s="233">
        <v>0</v>
      </c>
      <c r="O45" s="233">
        <f>ROUND(E45*N45,2)</f>
        <v>0</v>
      </c>
      <c r="P45" s="233">
        <v>0</v>
      </c>
      <c r="Q45" s="233">
        <f>ROUND(E45*P45,2)</f>
        <v>0</v>
      </c>
      <c r="R45" s="235"/>
      <c r="S45" s="235" t="s">
        <v>200</v>
      </c>
      <c r="T45" s="236" t="s">
        <v>185</v>
      </c>
      <c r="U45" s="220">
        <v>0</v>
      </c>
      <c r="V45" s="220">
        <f>ROUND(E45*U45,2)</f>
        <v>0</v>
      </c>
      <c r="W45" s="220"/>
      <c r="X45" s="220" t="s">
        <v>217</v>
      </c>
      <c r="Y45" s="220" t="s">
        <v>187</v>
      </c>
      <c r="Z45" s="209"/>
      <c r="AA45" s="209"/>
      <c r="AB45" s="209"/>
      <c r="AC45" s="209"/>
      <c r="AD45" s="209"/>
      <c r="AE45" s="209"/>
      <c r="AF45" s="209"/>
      <c r="AG45" s="209" t="s">
        <v>723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2" x14ac:dyDescent="0.25">
      <c r="A46" s="216"/>
      <c r="B46" s="217"/>
      <c r="C46" s="246"/>
      <c r="D46" s="241"/>
      <c r="E46" s="241"/>
      <c r="F46" s="241"/>
      <c r="G46" s="241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09"/>
      <c r="AA46" s="209"/>
      <c r="AB46" s="209"/>
      <c r="AC46" s="209"/>
      <c r="AD46" s="209"/>
      <c r="AE46" s="209"/>
      <c r="AF46" s="209"/>
      <c r="AG46" s="209" t="s">
        <v>191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1" x14ac:dyDescent="0.25">
      <c r="A47" s="230">
        <v>15</v>
      </c>
      <c r="B47" s="231" t="s">
        <v>791</v>
      </c>
      <c r="C47" s="243" t="s">
        <v>753</v>
      </c>
      <c r="D47" s="232" t="s">
        <v>277</v>
      </c>
      <c r="E47" s="233">
        <v>11</v>
      </c>
      <c r="F47" s="234"/>
      <c r="G47" s="235">
        <f>ROUND(E47*F47,2)</f>
        <v>0</v>
      </c>
      <c r="H47" s="234"/>
      <c r="I47" s="235">
        <f>ROUND(E47*H47,2)</f>
        <v>0</v>
      </c>
      <c r="J47" s="234"/>
      <c r="K47" s="235">
        <f>ROUND(E47*J47,2)</f>
        <v>0</v>
      </c>
      <c r="L47" s="235">
        <v>21</v>
      </c>
      <c r="M47" s="235">
        <f>G47*(1+L47/100)</f>
        <v>0</v>
      </c>
      <c r="N47" s="233">
        <v>0</v>
      </c>
      <c r="O47" s="233">
        <f>ROUND(E47*N47,2)</f>
        <v>0</v>
      </c>
      <c r="P47" s="233">
        <v>0</v>
      </c>
      <c r="Q47" s="233">
        <f>ROUND(E47*P47,2)</f>
        <v>0</v>
      </c>
      <c r="R47" s="235"/>
      <c r="S47" s="235" t="s">
        <v>200</v>
      </c>
      <c r="T47" s="236" t="s">
        <v>185</v>
      </c>
      <c r="U47" s="220">
        <v>0</v>
      </c>
      <c r="V47" s="220">
        <f>ROUND(E47*U47,2)</f>
        <v>0</v>
      </c>
      <c r="W47" s="220"/>
      <c r="X47" s="220" t="s">
        <v>217</v>
      </c>
      <c r="Y47" s="220" t="s">
        <v>187</v>
      </c>
      <c r="Z47" s="209"/>
      <c r="AA47" s="209"/>
      <c r="AB47" s="209"/>
      <c r="AC47" s="209"/>
      <c r="AD47" s="209"/>
      <c r="AE47" s="209"/>
      <c r="AF47" s="209"/>
      <c r="AG47" s="209" t="s">
        <v>723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2" x14ac:dyDescent="0.25">
      <c r="A48" s="216"/>
      <c r="B48" s="217"/>
      <c r="C48" s="246"/>
      <c r="D48" s="241"/>
      <c r="E48" s="241"/>
      <c r="F48" s="241"/>
      <c r="G48" s="241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191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1" x14ac:dyDescent="0.25">
      <c r="A49" s="230">
        <v>16</v>
      </c>
      <c r="B49" s="231" t="s">
        <v>792</v>
      </c>
      <c r="C49" s="243" t="s">
        <v>755</v>
      </c>
      <c r="D49" s="232" t="s">
        <v>277</v>
      </c>
      <c r="E49" s="233">
        <v>66</v>
      </c>
      <c r="F49" s="234"/>
      <c r="G49" s="235">
        <f>ROUND(E49*F49,2)</f>
        <v>0</v>
      </c>
      <c r="H49" s="234"/>
      <c r="I49" s="235">
        <f>ROUND(E49*H49,2)</f>
        <v>0</v>
      </c>
      <c r="J49" s="234"/>
      <c r="K49" s="235">
        <f>ROUND(E49*J49,2)</f>
        <v>0</v>
      </c>
      <c r="L49" s="235">
        <v>21</v>
      </c>
      <c r="M49" s="235">
        <f>G49*(1+L49/100)</f>
        <v>0</v>
      </c>
      <c r="N49" s="233">
        <v>0</v>
      </c>
      <c r="O49" s="233">
        <f>ROUND(E49*N49,2)</f>
        <v>0</v>
      </c>
      <c r="P49" s="233">
        <v>0</v>
      </c>
      <c r="Q49" s="233">
        <f>ROUND(E49*P49,2)</f>
        <v>0</v>
      </c>
      <c r="R49" s="235"/>
      <c r="S49" s="235" t="s">
        <v>200</v>
      </c>
      <c r="T49" s="236" t="s">
        <v>185</v>
      </c>
      <c r="U49" s="220">
        <v>0</v>
      </c>
      <c r="V49" s="220">
        <f>ROUND(E49*U49,2)</f>
        <v>0</v>
      </c>
      <c r="W49" s="220"/>
      <c r="X49" s="220" t="s">
        <v>217</v>
      </c>
      <c r="Y49" s="220" t="s">
        <v>187</v>
      </c>
      <c r="Z49" s="209"/>
      <c r="AA49" s="209"/>
      <c r="AB49" s="209"/>
      <c r="AC49" s="209"/>
      <c r="AD49" s="209"/>
      <c r="AE49" s="209"/>
      <c r="AF49" s="209"/>
      <c r="AG49" s="209" t="s">
        <v>723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2" x14ac:dyDescent="0.25">
      <c r="A50" s="216"/>
      <c r="B50" s="217"/>
      <c r="C50" s="246"/>
      <c r="D50" s="241"/>
      <c r="E50" s="241"/>
      <c r="F50" s="241"/>
      <c r="G50" s="241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191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1" x14ac:dyDescent="0.25">
      <c r="A51" s="230">
        <v>17</v>
      </c>
      <c r="B51" s="231" t="s">
        <v>793</v>
      </c>
      <c r="C51" s="243" t="s">
        <v>761</v>
      </c>
      <c r="D51" s="232" t="s">
        <v>277</v>
      </c>
      <c r="E51" s="233">
        <v>66</v>
      </c>
      <c r="F51" s="234"/>
      <c r="G51" s="235">
        <f>ROUND(E51*F51,2)</f>
        <v>0</v>
      </c>
      <c r="H51" s="234"/>
      <c r="I51" s="235">
        <f>ROUND(E51*H51,2)</f>
        <v>0</v>
      </c>
      <c r="J51" s="234"/>
      <c r="K51" s="235">
        <f>ROUND(E51*J51,2)</f>
        <v>0</v>
      </c>
      <c r="L51" s="235">
        <v>21</v>
      </c>
      <c r="M51" s="235">
        <f>G51*(1+L51/100)</f>
        <v>0</v>
      </c>
      <c r="N51" s="233">
        <v>0</v>
      </c>
      <c r="O51" s="233">
        <f>ROUND(E51*N51,2)</f>
        <v>0</v>
      </c>
      <c r="P51" s="233">
        <v>0</v>
      </c>
      <c r="Q51" s="233">
        <f>ROUND(E51*P51,2)</f>
        <v>0</v>
      </c>
      <c r="R51" s="235"/>
      <c r="S51" s="235" t="s">
        <v>200</v>
      </c>
      <c r="T51" s="236" t="s">
        <v>185</v>
      </c>
      <c r="U51" s="220">
        <v>0</v>
      </c>
      <c r="V51" s="220">
        <f>ROUND(E51*U51,2)</f>
        <v>0</v>
      </c>
      <c r="W51" s="220"/>
      <c r="X51" s="220" t="s">
        <v>217</v>
      </c>
      <c r="Y51" s="220" t="s">
        <v>187</v>
      </c>
      <c r="Z51" s="209"/>
      <c r="AA51" s="209"/>
      <c r="AB51" s="209"/>
      <c r="AC51" s="209"/>
      <c r="AD51" s="209"/>
      <c r="AE51" s="209"/>
      <c r="AF51" s="209"/>
      <c r="AG51" s="209" t="s">
        <v>723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2" x14ac:dyDescent="0.25">
      <c r="A52" s="216"/>
      <c r="B52" s="217"/>
      <c r="C52" s="246"/>
      <c r="D52" s="241"/>
      <c r="E52" s="241"/>
      <c r="F52" s="241"/>
      <c r="G52" s="241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09"/>
      <c r="AA52" s="209"/>
      <c r="AB52" s="209"/>
      <c r="AC52" s="209"/>
      <c r="AD52" s="209"/>
      <c r="AE52" s="209"/>
      <c r="AF52" s="209"/>
      <c r="AG52" s="209" t="s">
        <v>191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1" x14ac:dyDescent="0.25">
      <c r="A53" s="230">
        <v>18</v>
      </c>
      <c r="B53" s="231" t="s">
        <v>794</v>
      </c>
      <c r="C53" s="243" t="s">
        <v>763</v>
      </c>
      <c r="D53" s="232" t="s">
        <v>356</v>
      </c>
      <c r="E53" s="233">
        <v>1</v>
      </c>
      <c r="F53" s="234"/>
      <c r="G53" s="235">
        <f>ROUND(E53*F53,2)</f>
        <v>0</v>
      </c>
      <c r="H53" s="234"/>
      <c r="I53" s="235">
        <f>ROUND(E53*H53,2)</f>
        <v>0</v>
      </c>
      <c r="J53" s="234"/>
      <c r="K53" s="235">
        <f>ROUND(E53*J53,2)</f>
        <v>0</v>
      </c>
      <c r="L53" s="235">
        <v>21</v>
      </c>
      <c r="M53" s="235">
        <f>G53*(1+L53/100)</f>
        <v>0</v>
      </c>
      <c r="N53" s="233">
        <v>0</v>
      </c>
      <c r="O53" s="233">
        <f>ROUND(E53*N53,2)</f>
        <v>0</v>
      </c>
      <c r="P53" s="233">
        <v>0</v>
      </c>
      <c r="Q53" s="233">
        <f>ROUND(E53*P53,2)</f>
        <v>0</v>
      </c>
      <c r="R53" s="235"/>
      <c r="S53" s="235" t="s">
        <v>200</v>
      </c>
      <c r="T53" s="236" t="s">
        <v>185</v>
      </c>
      <c r="U53" s="220">
        <v>0</v>
      </c>
      <c r="V53" s="220">
        <f>ROUND(E53*U53,2)</f>
        <v>0</v>
      </c>
      <c r="W53" s="220"/>
      <c r="X53" s="220" t="s">
        <v>217</v>
      </c>
      <c r="Y53" s="220" t="s">
        <v>187</v>
      </c>
      <c r="Z53" s="209"/>
      <c r="AA53" s="209"/>
      <c r="AB53" s="209"/>
      <c r="AC53" s="209"/>
      <c r="AD53" s="209"/>
      <c r="AE53" s="209"/>
      <c r="AF53" s="209"/>
      <c r="AG53" s="209" t="s">
        <v>723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2" x14ac:dyDescent="0.25">
      <c r="A54" s="216"/>
      <c r="B54" s="217"/>
      <c r="C54" s="246"/>
      <c r="D54" s="241"/>
      <c r="E54" s="241"/>
      <c r="F54" s="241"/>
      <c r="G54" s="241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09"/>
      <c r="AA54" s="209"/>
      <c r="AB54" s="209"/>
      <c r="AC54" s="209"/>
      <c r="AD54" s="209"/>
      <c r="AE54" s="209"/>
      <c r="AF54" s="209"/>
      <c r="AG54" s="209" t="s">
        <v>191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1" x14ac:dyDescent="0.25">
      <c r="A55" s="230">
        <v>19</v>
      </c>
      <c r="B55" s="231" t="s">
        <v>795</v>
      </c>
      <c r="C55" s="243" t="s">
        <v>751</v>
      </c>
      <c r="D55" s="232" t="s">
        <v>277</v>
      </c>
      <c r="E55" s="233">
        <v>66</v>
      </c>
      <c r="F55" s="234"/>
      <c r="G55" s="235">
        <f>ROUND(E55*F55,2)</f>
        <v>0</v>
      </c>
      <c r="H55" s="234"/>
      <c r="I55" s="235">
        <f>ROUND(E55*H55,2)</f>
        <v>0</v>
      </c>
      <c r="J55" s="234"/>
      <c r="K55" s="235">
        <f>ROUND(E55*J55,2)</f>
        <v>0</v>
      </c>
      <c r="L55" s="235">
        <v>21</v>
      </c>
      <c r="M55" s="235">
        <f>G55*(1+L55/100)</f>
        <v>0</v>
      </c>
      <c r="N55" s="233">
        <v>0</v>
      </c>
      <c r="O55" s="233">
        <f>ROUND(E55*N55,2)</f>
        <v>0</v>
      </c>
      <c r="P55" s="233">
        <v>0</v>
      </c>
      <c r="Q55" s="233">
        <f>ROUND(E55*P55,2)</f>
        <v>0</v>
      </c>
      <c r="R55" s="235"/>
      <c r="S55" s="235" t="s">
        <v>200</v>
      </c>
      <c r="T55" s="236" t="s">
        <v>185</v>
      </c>
      <c r="U55" s="220">
        <v>0</v>
      </c>
      <c r="V55" s="220">
        <f>ROUND(E55*U55,2)</f>
        <v>0</v>
      </c>
      <c r="W55" s="220"/>
      <c r="X55" s="220" t="s">
        <v>307</v>
      </c>
      <c r="Y55" s="220" t="s">
        <v>187</v>
      </c>
      <c r="Z55" s="209"/>
      <c r="AA55" s="209"/>
      <c r="AB55" s="209"/>
      <c r="AC55" s="209"/>
      <c r="AD55" s="209"/>
      <c r="AE55" s="209"/>
      <c r="AF55" s="209"/>
      <c r="AG55" s="209" t="s">
        <v>378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46"/>
      <c r="D56" s="241"/>
      <c r="E56" s="241"/>
      <c r="F56" s="241"/>
      <c r="G56" s="241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191</v>
      </c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x14ac:dyDescent="0.25">
      <c r="A57" s="3"/>
      <c r="B57" s="4"/>
      <c r="C57" s="247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E57">
        <v>12</v>
      </c>
      <c r="AF57">
        <v>21</v>
      </c>
      <c r="AG57" t="s">
        <v>165</v>
      </c>
    </row>
    <row r="58" spans="1:60" x14ac:dyDescent="0.25">
      <c r="A58" s="212"/>
      <c r="B58" s="213" t="s">
        <v>29</v>
      </c>
      <c r="C58" s="248"/>
      <c r="D58" s="214"/>
      <c r="E58" s="215"/>
      <c r="F58" s="215"/>
      <c r="G58" s="229">
        <f>G8+G15+G20</f>
        <v>0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AE58">
        <f>SUMIF(L7:L56,AE57,G7:G56)</f>
        <v>0</v>
      </c>
      <c r="AF58">
        <f>SUMIF(L7:L56,AF57,G7:G56)</f>
        <v>0</v>
      </c>
      <c r="AG58" t="s">
        <v>210</v>
      </c>
    </row>
    <row r="59" spans="1:60" x14ac:dyDescent="0.25">
      <c r="C59" s="249"/>
      <c r="D59" s="10"/>
      <c r="AG59" t="s">
        <v>211</v>
      </c>
    </row>
    <row r="60" spans="1:60" x14ac:dyDescent="0.25">
      <c r="D60" s="10"/>
    </row>
    <row r="61" spans="1:60" x14ac:dyDescent="0.25">
      <c r="D61" s="10"/>
    </row>
    <row r="62" spans="1:60" x14ac:dyDescent="0.25">
      <c r="D62" s="10"/>
    </row>
    <row r="63" spans="1:60" x14ac:dyDescent="0.25">
      <c r="D63" s="10"/>
    </row>
    <row r="64" spans="1:60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Q/mGv4rEgOZshb266TBWyYOsw5F0PZMYWAcLc3rzbnXHE8pm9BJ8Jh21CAyuRuibAW9lkVX1wX05AEoVpqB9FA==" saltValue="SjZbAyfjW/xDda8u9BZb7Q==" spinCount="100000" sheet="1" formatRows="0"/>
  <mergeCells count="31">
    <mergeCell ref="C56:G56"/>
    <mergeCell ref="C44:G44"/>
    <mergeCell ref="C46:G46"/>
    <mergeCell ref="C48:G48"/>
    <mergeCell ref="C50:G50"/>
    <mergeCell ref="C52:G52"/>
    <mergeCell ref="C54:G54"/>
    <mergeCell ref="C35:G35"/>
    <mergeCell ref="C37:G37"/>
    <mergeCell ref="C38:G38"/>
    <mergeCell ref="C40:G40"/>
    <mergeCell ref="C41:G41"/>
    <mergeCell ref="C43:G43"/>
    <mergeCell ref="C26:G26"/>
    <mergeCell ref="C28:G28"/>
    <mergeCell ref="C29:G29"/>
    <mergeCell ref="C31:G31"/>
    <mergeCell ref="C32:G32"/>
    <mergeCell ref="C34:G34"/>
    <mergeCell ref="C14:G14"/>
    <mergeCell ref="C17:G17"/>
    <mergeCell ref="C19:G19"/>
    <mergeCell ref="C22:G22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6E4A9-0014-422F-B51A-DE5FB03EF47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212</v>
      </c>
      <c r="B1" s="194"/>
      <c r="C1" s="194"/>
      <c r="D1" s="194"/>
      <c r="E1" s="194"/>
      <c r="F1" s="194"/>
      <c r="G1" s="194"/>
      <c r="AG1" t="s">
        <v>152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153</v>
      </c>
    </row>
    <row r="3" spans="1:60" ht="25.05" customHeight="1" x14ac:dyDescent="0.25">
      <c r="A3" s="195" t="s">
        <v>8</v>
      </c>
      <c r="B3" s="49" t="s">
        <v>48</v>
      </c>
      <c r="C3" s="198" t="s">
        <v>42</v>
      </c>
      <c r="D3" s="196"/>
      <c r="E3" s="196"/>
      <c r="F3" s="196"/>
      <c r="G3" s="197"/>
      <c r="AC3" s="173" t="s">
        <v>153</v>
      </c>
      <c r="AG3" t="s">
        <v>155</v>
      </c>
    </row>
    <row r="4" spans="1:60" ht="25.05" customHeight="1" x14ac:dyDescent="0.25">
      <c r="A4" s="199" t="s">
        <v>9</v>
      </c>
      <c r="B4" s="200" t="s">
        <v>57</v>
      </c>
      <c r="C4" s="201" t="s">
        <v>58</v>
      </c>
      <c r="D4" s="202"/>
      <c r="E4" s="202"/>
      <c r="F4" s="202"/>
      <c r="G4" s="203"/>
      <c r="AG4" t="s">
        <v>156</v>
      </c>
    </row>
    <row r="5" spans="1:60" x14ac:dyDescent="0.25">
      <c r="D5" s="10"/>
    </row>
    <row r="6" spans="1:60" ht="39.6" x14ac:dyDescent="0.25">
      <c r="A6" s="205" t="s">
        <v>157</v>
      </c>
      <c r="B6" s="207" t="s">
        <v>158</v>
      </c>
      <c r="C6" s="207" t="s">
        <v>159</v>
      </c>
      <c r="D6" s="206" t="s">
        <v>160</v>
      </c>
      <c r="E6" s="205" t="s">
        <v>161</v>
      </c>
      <c r="F6" s="204" t="s">
        <v>162</v>
      </c>
      <c r="G6" s="205" t="s">
        <v>29</v>
      </c>
      <c r="H6" s="208" t="s">
        <v>30</v>
      </c>
      <c r="I6" s="208" t="s">
        <v>163</v>
      </c>
      <c r="J6" s="208" t="s">
        <v>31</v>
      </c>
      <c r="K6" s="208" t="s">
        <v>164</v>
      </c>
      <c r="L6" s="208" t="s">
        <v>165</v>
      </c>
      <c r="M6" s="208" t="s">
        <v>166</v>
      </c>
      <c r="N6" s="208" t="s">
        <v>167</v>
      </c>
      <c r="O6" s="208" t="s">
        <v>168</v>
      </c>
      <c r="P6" s="208" t="s">
        <v>169</v>
      </c>
      <c r="Q6" s="208" t="s">
        <v>170</v>
      </c>
      <c r="R6" s="208" t="s">
        <v>171</v>
      </c>
      <c r="S6" s="208" t="s">
        <v>172</v>
      </c>
      <c r="T6" s="208" t="s">
        <v>173</v>
      </c>
      <c r="U6" s="208" t="s">
        <v>174</v>
      </c>
      <c r="V6" s="208" t="s">
        <v>175</v>
      </c>
      <c r="W6" s="208" t="s">
        <v>176</v>
      </c>
      <c r="X6" s="208" t="s">
        <v>177</v>
      </c>
      <c r="Y6" s="208" t="s">
        <v>178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179</v>
      </c>
      <c r="B8" s="224" t="s">
        <v>112</v>
      </c>
      <c r="C8" s="242" t="s">
        <v>113</v>
      </c>
      <c r="D8" s="225"/>
      <c r="E8" s="226"/>
      <c r="F8" s="227"/>
      <c r="G8" s="227">
        <f>SUMIF(AG9:AG30,"&lt;&gt;NOR",G9:G30)</f>
        <v>0</v>
      </c>
      <c r="H8" s="227"/>
      <c r="I8" s="227">
        <f>SUM(I9:I30)</f>
        <v>0</v>
      </c>
      <c r="J8" s="227"/>
      <c r="K8" s="227">
        <f>SUM(K9:K30)</f>
        <v>0</v>
      </c>
      <c r="L8" s="227"/>
      <c r="M8" s="227">
        <f>SUM(M9:M30)</f>
        <v>0</v>
      </c>
      <c r="N8" s="226"/>
      <c r="O8" s="226">
        <f>SUM(O9:O30)</f>
        <v>0</v>
      </c>
      <c r="P8" s="226"/>
      <c r="Q8" s="226">
        <f>SUM(Q9:Q30)</f>
        <v>0</v>
      </c>
      <c r="R8" s="227"/>
      <c r="S8" s="227"/>
      <c r="T8" s="228"/>
      <c r="U8" s="222"/>
      <c r="V8" s="222">
        <f>SUM(V9:V30)</f>
        <v>0</v>
      </c>
      <c r="W8" s="222"/>
      <c r="X8" s="222"/>
      <c r="Y8" s="222"/>
      <c r="AG8" t="s">
        <v>180</v>
      </c>
    </row>
    <row r="9" spans="1:60" ht="20.399999999999999" outlineLevel="1" x14ac:dyDescent="0.25">
      <c r="A9" s="230">
        <v>1</v>
      </c>
      <c r="B9" s="231" t="s">
        <v>438</v>
      </c>
      <c r="C9" s="243" t="s">
        <v>439</v>
      </c>
      <c r="D9" s="232" t="s">
        <v>356</v>
      </c>
      <c r="E9" s="233">
        <v>1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200</v>
      </c>
      <c r="T9" s="236" t="s">
        <v>185</v>
      </c>
      <c r="U9" s="220">
        <v>0</v>
      </c>
      <c r="V9" s="220">
        <f>ROUND(E9*U9,2)</f>
        <v>0</v>
      </c>
      <c r="W9" s="220"/>
      <c r="X9" s="220" t="s">
        <v>217</v>
      </c>
      <c r="Y9" s="220" t="s">
        <v>187</v>
      </c>
      <c r="Z9" s="209"/>
      <c r="AA9" s="209"/>
      <c r="AB9" s="209"/>
      <c r="AC9" s="209"/>
      <c r="AD9" s="209"/>
      <c r="AE9" s="209"/>
      <c r="AF9" s="209"/>
      <c r="AG9" s="209" t="s">
        <v>357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44" t="s">
        <v>440</v>
      </c>
      <c r="D10" s="238"/>
      <c r="E10" s="238"/>
      <c r="F10" s="238"/>
      <c r="G10" s="238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190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2" x14ac:dyDescent="0.25">
      <c r="A11" s="216"/>
      <c r="B11" s="217"/>
      <c r="C11" s="245"/>
      <c r="D11" s="240"/>
      <c r="E11" s="240"/>
      <c r="F11" s="240"/>
      <c r="G11" s="24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09"/>
      <c r="AA11" s="209"/>
      <c r="AB11" s="209"/>
      <c r="AC11" s="209"/>
      <c r="AD11" s="209"/>
      <c r="AE11" s="209"/>
      <c r="AF11" s="209"/>
      <c r="AG11" s="209" t="s">
        <v>191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30">
        <v>2</v>
      </c>
      <c r="B12" s="231" t="s">
        <v>441</v>
      </c>
      <c r="C12" s="243" t="s">
        <v>442</v>
      </c>
      <c r="D12" s="232" t="s">
        <v>277</v>
      </c>
      <c r="E12" s="233">
        <v>1</v>
      </c>
      <c r="F12" s="234"/>
      <c r="G12" s="235">
        <f>ROUND(E12*F12,2)</f>
        <v>0</v>
      </c>
      <c r="H12" s="234"/>
      <c r="I12" s="235">
        <f>ROUND(E12*H12,2)</f>
        <v>0</v>
      </c>
      <c r="J12" s="234"/>
      <c r="K12" s="235">
        <f>ROUND(E12*J12,2)</f>
        <v>0</v>
      </c>
      <c r="L12" s="235">
        <v>21</v>
      </c>
      <c r="M12" s="235">
        <f>G12*(1+L12/100)</f>
        <v>0</v>
      </c>
      <c r="N12" s="233">
        <v>0</v>
      </c>
      <c r="O12" s="233">
        <f>ROUND(E12*N12,2)</f>
        <v>0</v>
      </c>
      <c r="P12" s="233">
        <v>0</v>
      </c>
      <c r="Q12" s="233">
        <f>ROUND(E12*P12,2)</f>
        <v>0</v>
      </c>
      <c r="R12" s="235"/>
      <c r="S12" s="235" t="s">
        <v>200</v>
      </c>
      <c r="T12" s="236" t="s">
        <v>185</v>
      </c>
      <c r="U12" s="220">
        <v>0</v>
      </c>
      <c r="V12" s="220">
        <f>ROUND(E12*U12,2)</f>
        <v>0</v>
      </c>
      <c r="W12" s="220"/>
      <c r="X12" s="220" t="s">
        <v>217</v>
      </c>
      <c r="Y12" s="220" t="s">
        <v>187</v>
      </c>
      <c r="Z12" s="209"/>
      <c r="AA12" s="209"/>
      <c r="AB12" s="209"/>
      <c r="AC12" s="209"/>
      <c r="AD12" s="209"/>
      <c r="AE12" s="209"/>
      <c r="AF12" s="209"/>
      <c r="AG12" s="209" t="s">
        <v>357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2" x14ac:dyDescent="0.25">
      <c r="A13" s="216"/>
      <c r="B13" s="217"/>
      <c r="C13" s="246"/>
      <c r="D13" s="241"/>
      <c r="E13" s="241"/>
      <c r="F13" s="241"/>
      <c r="G13" s="241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09"/>
      <c r="AA13" s="209"/>
      <c r="AB13" s="209"/>
      <c r="AC13" s="209"/>
      <c r="AD13" s="209"/>
      <c r="AE13" s="209"/>
      <c r="AF13" s="209"/>
      <c r="AG13" s="209" t="s">
        <v>191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1" x14ac:dyDescent="0.25">
      <c r="A14" s="230">
        <v>3</v>
      </c>
      <c r="B14" s="231" t="s">
        <v>443</v>
      </c>
      <c r="C14" s="243" t="s">
        <v>444</v>
      </c>
      <c r="D14" s="232" t="s">
        <v>277</v>
      </c>
      <c r="E14" s="233">
        <v>1</v>
      </c>
      <c r="F14" s="234"/>
      <c r="G14" s="235">
        <f>ROUND(E14*F14,2)</f>
        <v>0</v>
      </c>
      <c r="H14" s="234"/>
      <c r="I14" s="235">
        <f>ROUND(E14*H14,2)</f>
        <v>0</v>
      </c>
      <c r="J14" s="234"/>
      <c r="K14" s="235">
        <f>ROUND(E14*J14,2)</f>
        <v>0</v>
      </c>
      <c r="L14" s="235">
        <v>21</v>
      </c>
      <c r="M14" s="235">
        <f>G14*(1+L14/100)</f>
        <v>0</v>
      </c>
      <c r="N14" s="233">
        <v>0</v>
      </c>
      <c r="O14" s="233">
        <f>ROUND(E14*N14,2)</f>
        <v>0</v>
      </c>
      <c r="P14" s="233">
        <v>0</v>
      </c>
      <c r="Q14" s="233">
        <f>ROUND(E14*P14,2)</f>
        <v>0</v>
      </c>
      <c r="R14" s="235"/>
      <c r="S14" s="235" t="s">
        <v>200</v>
      </c>
      <c r="T14" s="236" t="s">
        <v>185</v>
      </c>
      <c r="U14" s="220">
        <v>0</v>
      </c>
      <c r="V14" s="220">
        <f>ROUND(E14*U14,2)</f>
        <v>0</v>
      </c>
      <c r="W14" s="220"/>
      <c r="X14" s="220" t="s">
        <v>217</v>
      </c>
      <c r="Y14" s="220" t="s">
        <v>187</v>
      </c>
      <c r="Z14" s="209"/>
      <c r="AA14" s="209"/>
      <c r="AB14" s="209"/>
      <c r="AC14" s="209"/>
      <c r="AD14" s="209"/>
      <c r="AE14" s="209"/>
      <c r="AF14" s="209"/>
      <c r="AG14" s="209" t="s">
        <v>357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2" x14ac:dyDescent="0.25">
      <c r="A15" s="216"/>
      <c r="B15" s="217"/>
      <c r="C15" s="246"/>
      <c r="D15" s="241"/>
      <c r="E15" s="241"/>
      <c r="F15" s="241"/>
      <c r="G15" s="241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09"/>
      <c r="AA15" s="209"/>
      <c r="AB15" s="209"/>
      <c r="AC15" s="209"/>
      <c r="AD15" s="209"/>
      <c r="AE15" s="209"/>
      <c r="AF15" s="209"/>
      <c r="AG15" s="209" t="s">
        <v>191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1" x14ac:dyDescent="0.25">
      <c r="A16" s="230">
        <v>4</v>
      </c>
      <c r="B16" s="231" t="s">
        <v>445</v>
      </c>
      <c r="C16" s="243" t="s">
        <v>446</v>
      </c>
      <c r="D16" s="232" t="s">
        <v>277</v>
      </c>
      <c r="E16" s="233">
        <v>1</v>
      </c>
      <c r="F16" s="234"/>
      <c r="G16" s="235">
        <f>ROUND(E16*F16,2)</f>
        <v>0</v>
      </c>
      <c r="H16" s="234"/>
      <c r="I16" s="235">
        <f>ROUND(E16*H16,2)</f>
        <v>0</v>
      </c>
      <c r="J16" s="234"/>
      <c r="K16" s="235">
        <f>ROUND(E16*J16,2)</f>
        <v>0</v>
      </c>
      <c r="L16" s="235">
        <v>21</v>
      </c>
      <c r="M16" s="235">
        <f>G16*(1+L16/100)</f>
        <v>0</v>
      </c>
      <c r="N16" s="233">
        <v>0</v>
      </c>
      <c r="O16" s="233">
        <f>ROUND(E16*N16,2)</f>
        <v>0</v>
      </c>
      <c r="P16" s="233">
        <v>0</v>
      </c>
      <c r="Q16" s="233">
        <f>ROUND(E16*P16,2)</f>
        <v>0</v>
      </c>
      <c r="R16" s="235"/>
      <c r="S16" s="235" t="s">
        <v>200</v>
      </c>
      <c r="T16" s="236" t="s">
        <v>185</v>
      </c>
      <c r="U16" s="220">
        <v>0</v>
      </c>
      <c r="V16" s="220">
        <f>ROUND(E16*U16,2)</f>
        <v>0</v>
      </c>
      <c r="W16" s="220"/>
      <c r="X16" s="220" t="s">
        <v>217</v>
      </c>
      <c r="Y16" s="220" t="s">
        <v>187</v>
      </c>
      <c r="Z16" s="209"/>
      <c r="AA16" s="209"/>
      <c r="AB16" s="209"/>
      <c r="AC16" s="209"/>
      <c r="AD16" s="209"/>
      <c r="AE16" s="209"/>
      <c r="AF16" s="209"/>
      <c r="AG16" s="209" t="s">
        <v>357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2" x14ac:dyDescent="0.25">
      <c r="A17" s="216"/>
      <c r="B17" s="217"/>
      <c r="C17" s="244" t="s">
        <v>447</v>
      </c>
      <c r="D17" s="238"/>
      <c r="E17" s="238"/>
      <c r="F17" s="238"/>
      <c r="G17" s="238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09"/>
      <c r="AA17" s="209"/>
      <c r="AB17" s="209"/>
      <c r="AC17" s="209"/>
      <c r="AD17" s="209"/>
      <c r="AE17" s="209"/>
      <c r="AF17" s="209"/>
      <c r="AG17" s="209" t="s">
        <v>190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2" x14ac:dyDescent="0.25">
      <c r="A18" s="216"/>
      <c r="B18" s="217"/>
      <c r="C18" s="245"/>
      <c r="D18" s="240"/>
      <c r="E18" s="240"/>
      <c r="F18" s="240"/>
      <c r="G18" s="24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09"/>
      <c r="AA18" s="209"/>
      <c r="AB18" s="209"/>
      <c r="AC18" s="209"/>
      <c r="AD18" s="209"/>
      <c r="AE18" s="209"/>
      <c r="AF18" s="209"/>
      <c r="AG18" s="209" t="s">
        <v>191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1" x14ac:dyDescent="0.25">
      <c r="A19" s="230">
        <v>5</v>
      </c>
      <c r="B19" s="231" t="s">
        <v>448</v>
      </c>
      <c r="C19" s="243" t="s">
        <v>449</v>
      </c>
      <c r="D19" s="232" t="s">
        <v>277</v>
      </c>
      <c r="E19" s="233">
        <v>1</v>
      </c>
      <c r="F19" s="234"/>
      <c r="G19" s="235">
        <f>ROUND(E19*F19,2)</f>
        <v>0</v>
      </c>
      <c r="H19" s="234"/>
      <c r="I19" s="235">
        <f>ROUND(E19*H19,2)</f>
        <v>0</v>
      </c>
      <c r="J19" s="234"/>
      <c r="K19" s="235">
        <f>ROUND(E19*J19,2)</f>
        <v>0</v>
      </c>
      <c r="L19" s="235">
        <v>21</v>
      </c>
      <c r="M19" s="235">
        <f>G19*(1+L19/100)</f>
        <v>0</v>
      </c>
      <c r="N19" s="233">
        <v>0</v>
      </c>
      <c r="O19" s="233">
        <f>ROUND(E19*N19,2)</f>
        <v>0</v>
      </c>
      <c r="P19" s="233">
        <v>0</v>
      </c>
      <c r="Q19" s="233">
        <f>ROUND(E19*P19,2)</f>
        <v>0</v>
      </c>
      <c r="R19" s="235"/>
      <c r="S19" s="235" t="s">
        <v>200</v>
      </c>
      <c r="T19" s="236" t="s">
        <v>185</v>
      </c>
      <c r="U19" s="220">
        <v>0</v>
      </c>
      <c r="V19" s="220">
        <f>ROUND(E19*U19,2)</f>
        <v>0</v>
      </c>
      <c r="W19" s="220"/>
      <c r="X19" s="220" t="s">
        <v>217</v>
      </c>
      <c r="Y19" s="220" t="s">
        <v>187</v>
      </c>
      <c r="Z19" s="209"/>
      <c r="AA19" s="209"/>
      <c r="AB19" s="209"/>
      <c r="AC19" s="209"/>
      <c r="AD19" s="209"/>
      <c r="AE19" s="209"/>
      <c r="AF19" s="209"/>
      <c r="AG19" s="209" t="s">
        <v>357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2" x14ac:dyDescent="0.25">
      <c r="A20" s="216"/>
      <c r="B20" s="217"/>
      <c r="C20" s="244" t="s">
        <v>450</v>
      </c>
      <c r="D20" s="238"/>
      <c r="E20" s="238"/>
      <c r="F20" s="238"/>
      <c r="G20" s="238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190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2" x14ac:dyDescent="0.25">
      <c r="A21" s="216"/>
      <c r="B21" s="217"/>
      <c r="C21" s="245"/>
      <c r="D21" s="240"/>
      <c r="E21" s="240"/>
      <c r="F21" s="240"/>
      <c r="G21" s="24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09"/>
      <c r="AA21" s="209"/>
      <c r="AB21" s="209"/>
      <c r="AC21" s="209"/>
      <c r="AD21" s="209"/>
      <c r="AE21" s="209"/>
      <c r="AF21" s="209"/>
      <c r="AG21" s="209" t="s">
        <v>191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ht="20.399999999999999" outlineLevel="1" x14ac:dyDescent="0.25">
      <c r="A22" s="230">
        <v>6</v>
      </c>
      <c r="B22" s="231" t="s">
        <v>451</v>
      </c>
      <c r="C22" s="243" t="s">
        <v>452</v>
      </c>
      <c r="D22" s="232" t="s">
        <v>277</v>
      </c>
      <c r="E22" s="233">
        <v>1</v>
      </c>
      <c r="F22" s="234"/>
      <c r="G22" s="235">
        <f>ROUND(E22*F22,2)</f>
        <v>0</v>
      </c>
      <c r="H22" s="234"/>
      <c r="I22" s="235">
        <f>ROUND(E22*H22,2)</f>
        <v>0</v>
      </c>
      <c r="J22" s="234"/>
      <c r="K22" s="235">
        <f>ROUND(E22*J22,2)</f>
        <v>0</v>
      </c>
      <c r="L22" s="235">
        <v>21</v>
      </c>
      <c r="M22" s="235">
        <f>G22*(1+L22/100)</f>
        <v>0</v>
      </c>
      <c r="N22" s="233">
        <v>0</v>
      </c>
      <c r="O22" s="233">
        <f>ROUND(E22*N22,2)</f>
        <v>0</v>
      </c>
      <c r="P22" s="233">
        <v>0</v>
      </c>
      <c r="Q22" s="233">
        <f>ROUND(E22*P22,2)</f>
        <v>0</v>
      </c>
      <c r="R22" s="235"/>
      <c r="S22" s="235" t="s">
        <v>200</v>
      </c>
      <c r="T22" s="236" t="s">
        <v>185</v>
      </c>
      <c r="U22" s="220">
        <v>0</v>
      </c>
      <c r="V22" s="220">
        <f>ROUND(E22*U22,2)</f>
        <v>0</v>
      </c>
      <c r="W22" s="220"/>
      <c r="X22" s="220" t="s">
        <v>217</v>
      </c>
      <c r="Y22" s="220" t="s">
        <v>187</v>
      </c>
      <c r="Z22" s="209"/>
      <c r="AA22" s="209"/>
      <c r="AB22" s="209"/>
      <c r="AC22" s="209"/>
      <c r="AD22" s="209"/>
      <c r="AE22" s="209"/>
      <c r="AF22" s="209"/>
      <c r="AG22" s="209" t="s">
        <v>357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2" x14ac:dyDescent="0.25">
      <c r="A23" s="216"/>
      <c r="B23" s="217"/>
      <c r="C23" s="244" t="s">
        <v>453</v>
      </c>
      <c r="D23" s="238"/>
      <c r="E23" s="238"/>
      <c r="F23" s="238"/>
      <c r="G23" s="238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09"/>
      <c r="AA23" s="209"/>
      <c r="AB23" s="209"/>
      <c r="AC23" s="209"/>
      <c r="AD23" s="209"/>
      <c r="AE23" s="209"/>
      <c r="AF23" s="209"/>
      <c r="AG23" s="209" t="s">
        <v>190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2" x14ac:dyDescent="0.25">
      <c r="A24" s="216"/>
      <c r="B24" s="217"/>
      <c r="C24" s="245"/>
      <c r="D24" s="240"/>
      <c r="E24" s="240"/>
      <c r="F24" s="240"/>
      <c r="G24" s="240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191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ht="20.399999999999999" outlineLevel="1" x14ac:dyDescent="0.25">
      <c r="A25" s="230">
        <v>7</v>
      </c>
      <c r="B25" s="231" t="s">
        <v>454</v>
      </c>
      <c r="C25" s="243" t="s">
        <v>455</v>
      </c>
      <c r="D25" s="232" t="s">
        <v>277</v>
      </c>
      <c r="E25" s="233">
        <v>1</v>
      </c>
      <c r="F25" s="234"/>
      <c r="G25" s="235">
        <f>ROUND(E25*F25,2)</f>
        <v>0</v>
      </c>
      <c r="H25" s="234"/>
      <c r="I25" s="235">
        <f>ROUND(E25*H25,2)</f>
        <v>0</v>
      </c>
      <c r="J25" s="234"/>
      <c r="K25" s="235">
        <f>ROUND(E25*J25,2)</f>
        <v>0</v>
      </c>
      <c r="L25" s="235">
        <v>21</v>
      </c>
      <c r="M25" s="235">
        <f>G25*(1+L25/100)</f>
        <v>0</v>
      </c>
      <c r="N25" s="233">
        <v>0</v>
      </c>
      <c r="O25" s="233">
        <f>ROUND(E25*N25,2)</f>
        <v>0</v>
      </c>
      <c r="P25" s="233">
        <v>0</v>
      </c>
      <c r="Q25" s="233">
        <f>ROUND(E25*P25,2)</f>
        <v>0</v>
      </c>
      <c r="R25" s="235"/>
      <c r="S25" s="235" t="s">
        <v>200</v>
      </c>
      <c r="T25" s="236" t="s">
        <v>185</v>
      </c>
      <c r="U25" s="220">
        <v>0</v>
      </c>
      <c r="V25" s="220">
        <f>ROUND(E25*U25,2)</f>
        <v>0</v>
      </c>
      <c r="W25" s="220"/>
      <c r="X25" s="220" t="s">
        <v>217</v>
      </c>
      <c r="Y25" s="220" t="s">
        <v>187</v>
      </c>
      <c r="Z25" s="209"/>
      <c r="AA25" s="209"/>
      <c r="AB25" s="209"/>
      <c r="AC25" s="209"/>
      <c r="AD25" s="209"/>
      <c r="AE25" s="209"/>
      <c r="AF25" s="209"/>
      <c r="AG25" s="209" t="s">
        <v>357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6"/>
      <c r="D26" s="241"/>
      <c r="E26" s="241"/>
      <c r="F26" s="241"/>
      <c r="G26" s="241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191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30">
        <v>8</v>
      </c>
      <c r="B27" s="231" t="s">
        <v>456</v>
      </c>
      <c r="C27" s="243" t="s">
        <v>457</v>
      </c>
      <c r="D27" s="232" t="s">
        <v>277</v>
      </c>
      <c r="E27" s="233">
        <v>1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200</v>
      </c>
      <c r="T27" s="236" t="s">
        <v>185</v>
      </c>
      <c r="U27" s="220">
        <v>0</v>
      </c>
      <c r="V27" s="220">
        <f>ROUND(E27*U27,2)</f>
        <v>0</v>
      </c>
      <c r="W27" s="220"/>
      <c r="X27" s="220" t="s">
        <v>217</v>
      </c>
      <c r="Y27" s="220" t="s">
        <v>187</v>
      </c>
      <c r="Z27" s="209"/>
      <c r="AA27" s="209"/>
      <c r="AB27" s="209"/>
      <c r="AC27" s="209"/>
      <c r="AD27" s="209"/>
      <c r="AE27" s="209"/>
      <c r="AF27" s="209"/>
      <c r="AG27" s="209" t="s">
        <v>357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6"/>
      <c r="D28" s="241"/>
      <c r="E28" s="241"/>
      <c r="F28" s="241"/>
      <c r="G28" s="241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191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1" x14ac:dyDescent="0.25">
      <c r="A29" s="230">
        <v>9</v>
      </c>
      <c r="B29" s="231" t="s">
        <v>458</v>
      </c>
      <c r="C29" s="243" t="s">
        <v>459</v>
      </c>
      <c r="D29" s="232" t="s">
        <v>277</v>
      </c>
      <c r="E29" s="233">
        <v>1</v>
      </c>
      <c r="F29" s="234"/>
      <c r="G29" s="235">
        <f>ROUND(E29*F29,2)</f>
        <v>0</v>
      </c>
      <c r="H29" s="234"/>
      <c r="I29" s="235">
        <f>ROUND(E29*H29,2)</f>
        <v>0</v>
      </c>
      <c r="J29" s="234"/>
      <c r="K29" s="235">
        <f>ROUND(E29*J29,2)</f>
        <v>0</v>
      </c>
      <c r="L29" s="235">
        <v>21</v>
      </c>
      <c r="M29" s="235">
        <f>G29*(1+L29/100)</f>
        <v>0</v>
      </c>
      <c r="N29" s="233">
        <v>0</v>
      </c>
      <c r="O29" s="233">
        <f>ROUND(E29*N29,2)</f>
        <v>0</v>
      </c>
      <c r="P29" s="233">
        <v>0</v>
      </c>
      <c r="Q29" s="233">
        <f>ROUND(E29*P29,2)</f>
        <v>0</v>
      </c>
      <c r="R29" s="235"/>
      <c r="S29" s="235" t="s">
        <v>200</v>
      </c>
      <c r="T29" s="236" t="s">
        <v>185</v>
      </c>
      <c r="U29" s="220">
        <v>0</v>
      </c>
      <c r="V29" s="220">
        <f>ROUND(E29*U29,2)</f>
        <v>0</v>
      </c>
      <c r="W29" s="220"/>
      <c r="X29" s="220" t="s">
        <v>217</v>
      </c>
      <c r="Y29" s="220" t="s">
        <v>187</v>
      </c>
      <c r="Z29" s="209"/>
      <c r="AA29" s="209"/>
      <c r="AB29" s="209"/>
      <c r="AC29" s="209"/>
      <c r="AD29" s="209"/>
      <c r="AE29" s="209"/>
      <c r="AF29" s="209"/>
      <c r="AG29" s="209" t="s">
        <v>357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2" x14ac:dyDescent="0.25">
      <c r="A30" s="216"/>
      <c r="B30" s="217"/>
      <c r="C30" s="246"/>
      <c r="D30" s="241"/>
      <c r="E30" s="241"/>
      <c r="F30" s="241"/>
      <c r="G30" s="241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09"/>
      <c r="AA30" s="209"/>
      <c r="AB30" s="209"/>
      <c r="AC30" s="209"/>
      <c r="AD30" s="209"/>
      <c r="AE30" s="209"/>
      <c r="AF30" s="209"/>
      <c r="AG30" s="209" t="s">
        <v>191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x14ac:dyDescent="0.25">
      <c r="A31" s="223" t="s">
        <v>179</v>
      </c>
      <c r="B31" s="224" t="s">
        <v>114</v>
      </c>
      <c r="C31" s="242" t="s">
        <v>109</v>
      </c>
      <c r="D31" s="225"/>
      <c r="E31" s="226"/>
      <c r="F31" s="227"/>
      <c r="G31" s="227">
        <f>SUMIF(AG32:AG45,"&lt;&gt;NOR",G32:G45)</f>
        <v>0</v>
      </c>
      <c r="H31" s="227"/>
      <c r="I31" s="227">
        <f>SUM(I32:I45)</f>
        <v>0</v>
      </c>
      <c r="J31" s="227"/>
      <c r="K31" s="227">
        <f>SUM(K32:K45)</f>
        <v>0</v>
      </c>
      <c r="L31" s="227"/>
      <c r="M31" s="227">
        <f>SUM(M32:M45)</f>
        <v>0</v>
      </c>
      <c r="N31" s="226"/>
      <c r="O31" s="226">
        <f>SUM(O32:O45)</f>
        <v>0</v>
      </c>
      <c r="P31" s="226"/>
      <c r="Q31" s="226">
        <f>SUM(Q32:Q45)</f>
        <v>0</v>
      </c>
      <c r="R31" s="227"/>
      <c r="S31" s="227"/>
      <c r="T31" s="228"/>
      <c r="U31" s="222"/>
      <c r="V31" s="222">
        <f>SUM(V32:V45)</f>
        <v>0</v>
      </c>
      <c r="W31" s="222"/>
      <c r="X31" s="222"/>
      <c r="Y31" s="222"/>
      <c r="AG31" t="s">
        <v>180</v>
      </c>
    </row>
    <row r="32" spans="1:60" outlineLevel="1" x14ac:dyDescent="0.25">
      <c r="A32" s="230">
        <v>10</v>
      </c>
      <c r="B32" s="231" t="s">
        <v>796</v>
      </c>
      <c r="C32" s="243" t="s">
        <v>797</v>
      </c>
      <c r="D32" s="232" t="s">
        <v>366</v>
      </c>
      <c r="E32" s="233">
        <v>6</v>
      </c>
      <c r="F32" s="234"/>
      <c r="G32" s="235">
        <f>ROUND(E32*F32,2)</f>
        <v>0</v>
      </c>
      <c r="H32" s="234"/>
      <c r="I32" s="235">
        <f>ROUND(E32*H32,2)</f>
        <v>0</v>
      </c>
      <c r="J32" s="234"/>
      <c r="K32" s="235">
        <f>ROUND(E32*J32,2)</f>
        <v>0</v>
      </c>
      <c r="L32" s="235">
        <v>21</v>
      </c>
      <c r="M32" s="235">
        <f>G32*(1+L32/100)</f>
        <v>0</v>
      </c>
      <c r="N32" s="233">
        <v>0</v>
      </c>
      <c r="O32" s="233">
        <f>ROUND(E32*N32,2)</f>
        <v>0</v>
      </c>
      <c r="P32" s="233">
        <v>0</v>
      </c>
      <c r="Q32" s="233">
        <f>ROUND(E32*P32,2)</f>
        <v>0</v>
      </c>
      <c r="R32" s="235"/>
      <c r="S32" s="235" t="s">
        <v>200</v>
      </c>
      <c r="T32" s="236" t="s">
        <v>185</v>
      </c>
      <c r="U32" s="220">
        <v>0</v>
      </c>
      <c r="V32" s="220">
        <f>ROUND(E32*U32,2)</f>
        <v>0</v>
      </c>
      <c r="W32" s="220"/>
      <c r="X32" s="220" t="s">
        <v>217</v>
      </c>
      <c r="Y32" s="220" t="s">
        <v>187</v>
      </c>
      <c r="Z32" s="209"/>
      <c r="AA32" s="209"/>
      <c r="AB32" s="209"/>
      <c r="AC32" s="209"/>
      <c r="AD32" s="209"/>
      <c r="AE32" s="209"/>
      <c r="AF32" s="209"/>
      <c r="AG32" s="209" t="s">
        <v>357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2" x14ac:dyDescent="0.25">
      <c r="A33" s="216"/>
      <c r="B33" s="217"/>
      <c r="C33" s="246"/>
      <c r="D33" s="241"/>
      <c r="E33" s="241"/>
      <c r="F33" s="241"/>
      <c r="G33" s="241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09"/>
      <c r="AA33" s="209"/>
      <c r="AB33" s="209"/>
      <c r="AC33" s="209"/>
      <c r="AD33" s="209"/>
      <c r="AE33" s="209"/>
      <c r="AF33" s="209"/>
      <c r="AG33" s="209" t="s">
        <v>191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1" x14ac:dyDescent="0.25">
      <c r="A34" s="230">
        <v>11</v>
      </c>
      <c r="B34" s="231" t="s">
        <v>798</v>
      </c>
      <c r="C34" s="243" t="s">
        <v>799</v>
      </c>
      <c r="D34" s="232" t="s">
        <v>366</v>
      </c>
      <c r="E34" s="233">
        <v>4</v>
      </c>
      <c r="F34" s="234"/>
      <c r="G34" s="235">
        <f>ROUND(E34*F34,2)</f>
        <v>0</v>
      </c>
      <c r="H34" s="234"/>
      <c r="I34" s="235">
        <f>ROUND(E34*H34,2)</f>
        <v>0</v>
      </c>
      <c r="J34" s="234"/>
      <c r="K34" s="235">
        <f>ROUND(E34*J34,2)</f>
        <v>0</v>
      </c>
      <c r="L34" s="235">
        <v>21</v>
      </c>
      <c r="M34" s="235">
        <f>G34*(1+L34/100)</f>
        <v>0</v>
      </c>
      <c r="N34" s="233">
        <v>0</v>
      </c>
      <c r="O34" s="233">
        <f>ROUND(E34*N34,2)</f>
        <v>0</v>
      </c>
      <c r="P34" s="233">
        <v>0</v>
      </c>
      <c r="Q34" s="233">
        <f>ROUND(E34*P34,2)</f>
        <v>0</v>
      </c>
      <c r="R34" s="235"/>
      <c r="S34" s="235" t="s">
        <v>200</v>
      </c>
      <c r="T34" s="236" t="s">
        <v>185</v>
      </c>
      <c r="U34" s="220">
        <v>0</v>
      </c>
      <c r="V34" s="220">
        <f>ROUND(E34*U34,2)</f>
        <v>0</v>
      </c>
      <c r="W34" s="220"/>
      <c r="X34" s="220" t="s">
        <v>217</v>
      </c>
      <c r="Y34" s="220" t="s">
        <v>187</v>
      </c>
      <c r="Z34" s="209"/>
      <c r="AA34" s="209"/>
      <c r="AB34" s="209"/>
      <c r="AC34" s="209"/>
      <c r="AD34" s="209"/>
      <c r="AE34" s="209"/>
      <c r="AF34" s="209"/>
      <c r="AG34" s="209" t="s">
        <v>357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2" x14ac:dyDescent="0.25">
      <c r="A35" s="216"/>
      <c r="B35" s="217"/>
      <c r="C35" s="246"/>
      <c r="D35" s="241"/>
      <c r="E35" s="241"/>
      <c r="F35" s="241"/>
      <c r="G35" s="241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09"/>
      <c r="AA35" s="209"/>
      <c r="AB35" s="209"/>
      <c r="AC35" s="209"/>
      <c r="AD35" s="209"/>
      <c r="AE35" s="209"/>
      <c r="AF35" s="209"/>
      <c r="AG35" s="209" t="s">
        <v>191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1" x14ac:dyDescent="0.25">
      <c r="A36" s="230">
        <v>12</v>
      </c>
      <c r="B36" s="231" t="s">
        <v>800</v>
      </c>
      <c r="C36" s="243" t="s">
        <v>801</v>
      </c>
      <c r="D36" s="232" t="s">
        <v>366</v>
      </c>
      <c r="E36" s="233">
        <v>12</v>
      </c>
      <c r="F36" s="234"/>
      <c r="G36" s="235">
        <f>ROUND(E36*F36,2)</f>
        <v>0</v>
      </c>
      <c r="H36" s="234"/>
      <c r="I36" s="235">
        <f>ROUND(E36*H36,2)</f>
        <v>0</v>
      </c>
      <c r="J36" s="234"/>
      <c r="K36" s="235">
        <f>ROUND(E36*J36,2)</f>
        <v>0</v>
      </c>
      <c r="L36" s="235">
        <v>21</v>
      </c>
      <c r="M36" s="235">
        <f>G36*(1+L36/100)</f>
        <v>0</v>
      </c>
      <c r="N36" s="233">
        <v>0</v>
      </c>
      <c r="O36" s="233">
        <f>ROUND(E36*N36,2)</f>
        <v>0</v>
      </c>
      <c r="P36" s="233">
        <v>0</v>
      </c>
      <c r="Q36" s="233">
        <f>ROUND(E36*P36,2)</f>
        <v>0</v>
      </c>
      <c r="R36" s="235"/>
      <c r="S36" s="235" t="s">
        <v>200</v>
      </c>
      <c r="T36" s="236" t="s">
        <v>185</v>
      </c>
      <c r="U36" s="220">
        <v>0</v>
      </c>
      <c r="V36" s="220">
        <f>ROUND(E36*U36,2)</f>
        <v>0</v>
      </c>
      <c r="W36" s="220"/>
      <c r="X36" s="220" t="s">
        <v>217</v>
      </c>
      <c r="Y36" s="220" t="s">
        <v>187</v>
      </c>
      <c r="Z36" s="209"/>
      <c r="AA36" s="209"/>
      <c r="AB36" s="209"/>
      <c r="AC36" s="209"/>
      <c r="AD36" s="209"/>
      <c r="AE36" s="209"/>
      <c r="AF36" s="209"/>
      <c r="AG36" s="209" t="s">
        <v>357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2" x14ac:dyDescent="0.25">
      <c r="A37" s="216"/>
      <c r="B37" s="217"/>
      <c r="C37" s="246"/>
      <c r="D37" s="241"/>
      <c r="E37" s="241"/>
      <c r="F37" s="241"/>
      <c r="G37" s="241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09"/>
      <c r="AA37" s="209"/>
      <c r="AB37" s="209"/>
      <c r="AC37" s="209"/>
      <c r="AD37" s="209"/>
      <c r="AE37" s="209"/>
      <c r="AF37" s="209"/>
      <c r="AG37" s="209" t="s">
        <v>191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1" x14ac:dyDescent="0.25">
      <c r="A38" s="230">
        <v>13</v>
      </c>
      <c r="B38" s="231" t="s">
        <v>802</v>
      </c>
      <c r="C38" s="243" t="s">
        <v>803</v>
      </c>
      <c r="D38" s="232" t="s">
        <v>366</v>
      </c>
      <c r="E38" s="233">
        <v>8</v>
      </c>
      <c r="F38" s="234"/>
      <c r="G38" s="235">
        <f>ROUND(E38*F38,2)</f>
        <v>0</v>
      </c>
      <c r="H38" s="234"/>
      <c r="I38" s="235">
        <f>ROUND(E38*H38,2)</f>
        <v>0</v>
      </c>
      <c r="J38" s="234"/>
      <c r="K38" s="235">
        <f>ROUND(E38*J38,2)</f>
        <v>0</v>
      </c>
      <c r="L38" s="235">
        <v>21</v>
      </c>
      <c r="M38" s="235">
        <f>G38*(1+L38/100)</f>
        <v>0</v>
      </c>
      <c r="N38" s="233">
        <v>0</v>
      </c>
      <c r="O38" s="233">
        <f>ROUND(E38*N38,2)</f>
        <v>0</v>
      </c>
      <c r="P38" s="233">
        <v>0</v>
      </c>
      <c r="Q38" s="233">
        <f>ROUND(E38*P38,2)</f>
        <v>0</v>
      </c>
      <c r="R38" s="235"/>
      <c r="S38" s="235" t="s">
        <v>200</v>
      </c>
      <c r="T38" s="236" t="s">
        <v>185</v>
      </c>
      <c r="U38" s="220">
        <v>0</v>
      </c>
      <c r="V38" s="220">
        <f>ROUND(E38*U38,2)</f>
        <v>0</v>
      </c>
      <c r="W38" s="220"/>
      <c r="X38" s="220" t="s">
        <v>217</v>
      </c>
      <c r="Y38" s="220" t="s">
        <v>187</v>
      </c>
      <c r="Z38" s="209"/>
      <c r="AA38" s="209"/>
      <c r="AB38" s="209"/>
      <c r="AC38" s="209"/>
      <c r="AD38" s="209"/>
      <c r="AE38" s="209"/>
      <c r="AF38" s="209"/>
      <c r="AG38" s="209" t="s">
        <v>357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2" x14ac:dyDescent="0.25">
      <c r="A39" s="216"/>
      <c r="B39" s="217"/>
      <c r="C39" s="246"/>
      <c r="D39" s="241"/>
      <c r="E39" s="241"/>
      <c r="F39" s="241"/>
      <c r="G39" s="241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09"/>
      <c r="AA39" s="209"/>
      <c r="AB39" s="209"/>
      <c r="AC39" s="209"/>
      <c r="AD39" s="209"/>
      <c r="AE39" s="209"/>
      <c r="AF39" s="209"/>
      <c r="AG39" s="209" t="s">
        <v>191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1" x14ac:dyDescent="0.25">
      <c r="A40" s="230">
        <v>14</v>
      </c>
      <c r="B40" s="231" t="s">
        <v>804</v>
      </c>
      <c r="C40" s="243" t="s">
        <v>418</v>
      </c>
      <c r="D40" s="232" t="s">
        <v>366</v>
      </c>
      <c r="E40" s="233">
        <v>4</v>
      </c>
      <c r="F40" s="234"/>
      <c r="G40" s="235">
        <f>ROUND(E40*F40,2)</f>
        <v>0</v>
      </c>
      <c r="H40" s="234"/>
      <c r="I40" s="235">
        <f>ROUND(E40*H40,2)</f>
        <v>0</v>
      </c>
      <c r="J40" s="234"/>
      <c r="K40" s="235">
        <f>ROUND(E40*J40,2)</f>
        <v>0</v>
      </c>
      <c r="L40" s="235">
        <v>21</v>
      </c>
      <c r="M40" s="235">
        <f>G40*(1+L40/100)</f>
        <v>0</v>
      </c>
      <c r="N40" s="233">
        <v>0</v>
      </c>
      <c r="O40" s="233">
        <f>ROUND(E40*N40,2)</f>
        <v>0</v>
      </c>
      <c r="P40" s="233">
        <v>0</v>
      </c>
      <c r="Q40" s="233">
        <f>ROUND(E40*P40,2)</f>
        <v>0</v>
      </c>
      <c r="R40" s="235"/>
      <c r="S40" s="235" t="s">
        <v>200</v>
      </c>
      <c r="T40" s="236" t="s">
        <v>185</v>
      </c>
      <c r="U40" s="220">
        <v>0</v>
      </c>
      <c r="V40" s="220">
        <f>ROUND(E40*U40,2)</f>
        <v>0</v>
      </c>
      <c r="W40" s="220"/>
      <c r="X40" s="220" t="s">
        <v>217</v>
      </c>
      <c r="Y40" s="220" t="s">
        <v>187</v>
      </c>
      <c r="Z40" s="209"/>
      <c r="AA40" s="209"/>
      <c r="AB40" s="209"/>
      <c r="AC40" s="209"/>
      <c r="AD40" s="209"/>
      <c r="AE40" s="209"/>
      <c r="AF40" s="209"/>
      <c r="AG40" s="209" t="s">
        <v>357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2" x14ac:dyDescent="0.25">
      <c r="A41" s="216"/>
      <c r="B41" s="217"/>
      <c r="C41" s="244" t="s">
        <v>419</v>
      </c>
      <c r="D41" s="238"/>
      <c r="E41" s="238"/>
      <c r="F41" s="238"/>
      <c r="G41" s="238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09"/>
      <c r="AA41" s="209"/>
      <c r="AB41" s="209"/>
      <c r="AC41" s="209"/>
      <c r="AD41" s="209"/>
      <c r="AE41" s="209"/>
      <c r="AF41" s="209"/>
      <c r="AG41" s="209" t="s">
        <v>190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2" x14ac:dyDescent="0.25">
      <c r="A42" s="216"/>
      <c r="B42" s="217"/>
      <c r="C42" s="245"/>
      <c r="D42" s="240"/>
      <c r="E42" s="240"/>
      <c r="F42" s="240"/>
      <c r="G42" s="24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191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1" x14ac:dyDescent="0.25">
      <c r="A43" s="230">
        <v>15</v>
      </c>
      <c r="B43" s="231" t="s">
        <v>805</v>
      </c>
      <c r="C43" s="243" t="s">
        <v>427</v>
      </c>
      <c r="D43" s="232" t="s">
        <v>366</v>
      </c>
      <c r="E43" s="233">
        <v>12</v>
      </c>
      <c r="F43" s="234"/>
      <c r="G43" s="235">
        <f>ROUND(E43*F43,2)</f>
        <v>0</v>
      </c>
      <c r="H43" s="234"/>
      <c r="I43" s="235">
        <f>ROUND(E43*H43,2)</f>
        <v>0</v>
      </c>
      <c r="J43" s="234"/>
      <c r="K43" s="235">
        <f>ROUND(E43*J43,2)</f>
        <v>0</v>
      </c>
      <c r="L43" s="235">
        <v>21</v>
      </c>
      <c r="M43" s="235">
        <f>G43*(1+L43/100)</f>
        <v>0</v>
      </c>
      <c r="N43" s="233">
        <v>0</v>
      </c>
      <c r="O43" s="233">
        <f>ROUND(E43*N43,2)</f>
        <v>0</v>
      </c>
      <c r="P43" s="233">
        <v>0</v>
      </c>
      <c r="Q43" s="233">
        <f>ROUND(E43*P43,2)</f>
        <v>0</v>
      </c>
      <c r="R43" s="235"/>
      <c r="S43" s="235" t="s">
        <v>200</v>
      </c>
      <c r="T43" s="236" t="s">
        <v>185</v>
      </c>
      <c r="U43" s="220">
        <v>0</v>
      </c>
      <c r="V43" s="220">
        <f>ROUND(E43*U43,2)</f>
        <v>0</v>
      </c>
      <c r="W43" s="220"/>
      <c r="X43" s="220" t="s">
        <v>217</v>
      </c>
      <c r="Y43" s="220" t="s">
        <v>187</v>
      </c>
      <c r="Z43" s="209"/>
      <c r="AA43" s="209"/>
      <c r="AB43" s="209"/>
      <c r="AC43" s="209"/>
      <c r="AD43" s="209"/>
      <c r="AE43" s="209"/>
      <c r="AF43" s="209"/>
      <c r="AG43" s="209" t="s">
        <v>357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2" x14ac:dyDescent="0.25">
      <c r="A44" s="216"/>
      <c r="B44" s="217"/>
      <c r="C44" s="244" t="s">
        <v>419</v>
      </c>
      <c r="D44" s="238"/>
      <c r="E44" s="238"/>
      <c r="F44" s="238"/>
      <c r="G44" s="238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09"/>
      <c r="AA44" s="209"/>
      <c r="AB44" s="209"/>
      <c r="AC44" s="209"/>
      <c r="AD44" s="209"/>
      <c r="AE44" s="209"/>
      <c r="AF44" s="209"/>
      <c r="AG44" s="209" t="s">
        <v>190</v>
      </c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2" x14ac:dyDescent="0.25">
      <c r="A45" s="216"/>
      <c r="B45" s="217"/>
      <c r="C45" s="245"/>
      <c r="D45" s="240"/>
      <c r="E45" s="240"/>
      <c r="F45" s="240"/>
      <c r="G45" s="24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09"/>
      <c r="AA45" s="209"/>
      <c r="AB45" s="209"/>
      <c r="AC45" s="209"/>
      <c r="AD45" s="209"/>
      <c r="AE45" s="209"/>
      <c r="AF45" s="209"/>
      <c r="AG45" s="209" t="s">
        <v>191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x14ac:dyDescent="0.25">
      <c r="A46" s="223" t="s">
        <v>179</v>
      </c>
      <c r="B46" s="224" t="s">
        <v>115</v>
      </c>
      <c r="C46" s="242" t="s">
        <v>116</v>
      </c>
      <c r="D46" s="225"/>
      <c r="E46" s="226"/>
      <c r="F46" s="227"/>
      <c r="G46" s="227">
        <f>SUMIF(AG47:AG56,"&lt;&gt;NOR",G47:G56)</f>
        <v>0</v>
      </c>
      <c r="H46" s="227"/>
      <c r="I46" s="227">
        <f>SUM(I47:I56)</f>
        <v>0</v>
      </c>
      <c r="J46" s="227"/>
      <c r="K46" s="227">
        <f>SUM(K47:K56)</f>
        <v>0</v>
      </c>
      <c r="L46" s="227"/>
      <c r="M46" s="227">
        <f>SUM(M47:M56)</f>
        <v>0</v>
      </c>
      <c r="N46" s="226"/>
      <c r="O46" s="226">
        <f>SUM(O47:O56)</f>
        <v>0</v>
      </c>
      <c r="P46" s="226"/>
      <c r="Q46" s="226">
        <f>SUM(Q47:Q56)</f>
        <v>0</v>
      </c>
      <c r="R46" s="227"/>
      <c r="S46" s="227"/>
      <c r="T46" s="228"/>
      <c r="U46" s="222"/>
      <c r="V46" s="222">
        <f>SUM(V47:V56)</f>
        <v>0</v>
      </c>
      <c r="W46" s="222"/>
      <c r="X46" s="222"/>
      <c r="Y46" s="222"/>
      <c r="AG46" t="s">
        <v>180</v>
      </c>
    </row>
    <row r="47" spans="1:60" outlineLevel="1" x14ac:dyDescent="0.25">
      <c r="A47" s="230">
        <v>16</v>
      </c>
      <c r="B47" s="231" t="s">
        <v>806</v>
      </c>
      <c r="C47" s="243" t="s">
        <v>725</v>
      </c>
      <c r="D47" s="232" t="s">
        <v>277</v>
      </c>
      <c r="E47" s="233">
        <v>3</v>
      </c>
      <c r="F47" s="234"/>
      <c r="G47" s="235">
        <f>ROUND(E47*F47,2)</f>
        <v>0</v>
      </c>
      <c r="H47" s="234"/>
      <c r="I47" s="235">
        <f>ROUND(E47*H47,2)</f>
        <v>0</v>
      </c>
      <c r="J47" s="234"/>
      <c r="K47" s="235">
        <f>ROUND(E47*J47,2)</f>
        <v>0</v>
      </c>
      <c r="L47" s="235">
        <v>21</v>
      </c>
      <c r="M47" s="235">
        <f>G47*(1+L47/100)</f>
        <v>0</v>
      </c>
      <c r="N47" s="233">
        <v>0</v>
      </c>
      <c r="O47" s="233">
        <f>ROUND(E47*N47,2)</f>
        <v>0</v>
      </c>
      <c r="P47" s="233">
        <v>0</v>
      </c>
      <c r="Q47" s="233">
        <f>ROUND(E47*P47,2)</f>
        <v>0</v>
      </c>
      <c r="R47" s="235"/>
      <c r="S47" s="235" t="s">
        <v>200</v>
      </c>
      <c r="T47" s="236" t="s">
        <v>185</v>
      </c>
      <c r="U47" s="220">
        <v>0</v>
      </c>
      <c r="V47" s="220">
        <f>ROUND(E47*U47,2)</f>
        <v>0</v>
      </c>
      <c r="W47" s="220"/>
      <c r="X47" s="220" t="s">
        <v>217</v>
      </c>
      <c r="Y47" s="220" t="s">
        <v>187</v>
      </c>
      <c r="Z47" s="209"/>
      <c r="AA47" s="209"/>
      <c r="AB47" s="209"/>
      <c r="AC47" s="209"/>
      <c r="AD47" s="209"/>
      <c r="AE47" s="209"/>
      <c r="AF47" s="209"/>
      <c r="AG47" s="209" t="s">
        <v>723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2" x14ac:dyDescent="0.25">
      <c r="A48" s="216"/>
      <c r="B48" s="217"/>
      <c r="C48" s="246"/>
      <c r="D48" s="241"/>
      <c r="E48" s="241"/>
      <c r="F48" s="241"/>
      <c r="G48" s="241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09"/>
      <c r="AA48" s="209"/>
      <c r="AB48" s="209"/>
      <c r="AC48" s="209"/>
      <c r="AD48" s="209"/>
      <c r="AE48" s="209"/>
      <c r="AF48" s="209"/>
      <c r="AG48" s="209" t="s">
        <v>191</v>
      </c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1" x14ac:dyDescent="0.25">
      <c r="A49" s="230">
        <v>17</v>
      </c>
      <c r="B49" s="231" t="s">
        <v>807</v>
      </c>
      <c r="C49" s="243" t="s">
        <v>727</v>
      </c>
      <c r="D49" s="232" t="s">
        <v>277</v>
      </c>
      <c r="E49" s="233">
        <v>4</v>
      </c>
      <c r="F49" s="234"/>
      <c r="G49" s="235">
        <f>ROUND(E49*F49,2)</f>
        <v>0</v>
      </c>
      <c r="H49" s="234"/>
      <c r="I49" s="235">
        <f>ROUND(E49*H49,2)</f>
        <v>0</v>
      </c>
      <c r="J49" s="234"/>
      <c r="K49" s="235">
        <f>ROUND(E49*J49,2)</f>
        <v>0</v>
      </c>
      <c r="L49" s="235">
        <v>21</v>
      </c>
      <c r="M49" s="235">
        <f>G49*(1+L49/100)</f>
        <v>0</v>
      </c>
      <c r="N49" s="233">
        <v>0</v>
      </c>
      <c r="O49" s="233">
        <f>ROUND(E49*N49,2)</f>
        <v>0</v>
      </c>
      <c r="P49" s="233">
        <v>0</v>
      </c>
      <c r="Q49" s="233">
        <f>ROUND(E49*P49,2)</f>
        <v>0</v>
      </c>
      <c r="R49" s="235"/>
      <c r="S49" s="235" t="s">
        <v>200</v>
      </c>
      <c r="T49" s="236" t="s">
        <v>185</v>
      </c>
      <c r="U49" s="220">
        <v>0</v>
      </c>
      <c r="V49" s="220">
        <f>ROUND(E49*U49,2)</f>
        <v>0</v>
      </c>
      <c r="W49" s="220"/>
      <c r="X49" s="220" t="s">
        <v>217</v>
      </c>
      <c r="Y49" s="220" t="s">
        <v>187</v>
      </c>
      <c r="Z49" s="209"/>
      <c r="AA49" s="209"/>
      <c r="AB49" s="209"/>
      <c r="AC49" s="209"/>
      <c r="AD49" s="209"/>
      <c r="AE49" s="209"/>
      <c r="AF49" s="209"/>
      <c r="AG49" s="209" t="s">
        <v>723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2" x14ac:dyDescent="0.25">
      <c r="A50" s="216"/>
      <c r="B50" s="217"/>
      <c r="C50" s="246"/>
      <c r="D50" s="241"/>
      <c r="E50" s="241"/>
      <c r="F50" s="241"/>
      <c r="G50" s="241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09"/>
      <c r="AA50" s="209"/>
      <c r="AB50" s="209"/>
      <c r="AC50" s="209"/>
      <c r="AD50" s="209"/>
      <c r="AE50" s="209"/>
      <c r="AF50" s="209"/>
      <c r="AG50" s="209" t="s">
        <v>191</v>
      </c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1" x14ac:dyDescent="0.25">
      <c r="A51" s="230">
        <v>18</v>
      </c>
      <c r="B51" s="231" t="s">
        <v>808</v>
      </c>
      <c r="C51" s="243" t="s">
        <v>809</v>
      </c>
      <c r="D51" s="232" t="s">
        <v>277</v>
      </c>
      <c r="E51" s="233">
        <v>1</v>
      </c>
      <c r="F51" s="234"/>
      <c r="G51" s="235">
        <f>ROUND(E51*F51,2)</f>
        <v>0</v>
      </c>
      <c r="H51" s="234"/>
      <c r="I51" s="235">
        <f>ROUND(E51*H51,2)</f>
        <v>0</v>
      </c>
      <c r="J51" s="234"/>
      <c r="K51" s="235">
        <f>ROUND(E51*J51,2)</f>
        <v>0</v>
      </c>
      <c r="L51" s="235">
        <v>21</v>
      </c>
      <c r="M51" s="235">
        <f>G51*(1+L51/100)</f>
        <v>0</v>
      </c>
      <c r="N51" s="233">
        <v>0</v>
      </c>
      <c r="O51" s="233">
        <f>ROUND(E51*N51,2)</f>
        <v>0</v>
      </c>
      <c r="P51" s="233">
        <v>0</v>
      </c>
      <c r="Q51" s="233">
        <f>ROUND(E51*P51,2)</f>
        <v>0</v>
      </c>
      <c r="R51" s="235"/>
      <c r="S51" s="235" t="s">
        <v>200</v>
      </c>
      <c r="T51" s="236" t="s">
        <v>185</v>
      </c>
      <c r="U51" s="220">
        <v>0</v>
      </c>
      <c r="V51" s="220">
        <f>ROUND(E51*U51,2)</f>
        <v>0</v>
      </c>
      <c r="W51" s="220"/>
      <c r="X51" s="220" t="s">
        <v>217</v>
      </c>
      <c r="Y51" s="220" t="s">
        <v>187</v>
      </c>
      <c r="Z51" s="209"/>
      <c r="AA51" s="209"/>
      <c r="AB51" s="209"/>
      <c r="AC51" s="209"/>
      <c r="AD51" s="209"/>
      <c r="AE51" s="209"/>
      <c r="AF51" s="209"/>
      <c r="AG51" s="209" t="s">
        <v>723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2" x14ac:dyDescent="0.25">
      <c r="A52" s="216"/>
      <c r="B52" s="217"/>
      <c r="C52" s="246"/>
      <c r="D52" s="241"/>
      <c r="E52" s="241"/>
      <c r="F52" s="241"/>
      <c r="G52" s="241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09"/>
      <c r="AA52" s="209"/>
      <c r="AB52" s="209"/>
      <c r="AC52" s="209"/>
      <c r="AD52" s="209"/>
      <c r="AE52" s="209"/>
      <c r="AF52" s="209"/>
      <c r="AG52" s="209" t="s">
        <v>191</v>
      </c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1" x14ac:dyDescent="0.25">
      <c r="A53" s="230">
        <v>19</v>
      </c>
      <c r="B53" s="231" t="s">
        <v>810</v>
      </c>
      <c r="C53" s="243" t="s">
        <v>399</v>
      </c>
      <c r="D53" s="232" t="s">
        <v>277</v>
      </c>
      <c r="E53" s="233">
        <v>4</v>
      </c>
      <c r="F53" s="234"/>
      <c r="G53" s="235">
        <f>ROUND(E53*F53,2)</f>
        <v>0</v>
      </c>
      <c r="H53" s="234"/>
      <c r="I53" s="235">
        <f>ROUND(E53*H53,2)</f>
        <v>0</v>
      </c>
      <c r="J53" s="234"/>
      <c r="K53" s="235">
        <f>ROUND(E53*J53,2)</f>
        <v>0</v>
      </c>
      <c r="L53" s="235">
        <v>21</v>
      </c>
      <c r="M53" s="235">
        <f>G53*(1+L53/100)</f>
        <v>0</v>
      </c>
      <c r="N53" s="233">
        <v>0</v>
      </c>
      <c r="O53" s="233">
        <f>ROUND(E53*N53,2)</f>
        <v>0</v>
      </c>
      <c r="P53" s="233">
        <v>0</v>
      </c>
      <c r="Q53" s="233">
        <f>ROUND(E53*P53,2)</f>
        <v>0</v>
      </c>
      <c r="R53" s="235"/>
      <c r="S53" s="235" t="s">
        <v>200</v>
      </c>
      <c r="T53" s="236" t="s">
        <v>185</v>
      </c>
      <c r="U53" s="220">
        <v>0</v>
      </c>
      <c r="V53" s="220">
        <f>ROUND(E53*U53,2)</f>
        <v>0</v>
      </c>
      <c r="W53" s="220"/>
      <c r="X53" s="220" t="s">
        <v>217</v>
      </c>
      <c r="Y53" s="220" t="s">
        <v>187</v>
      </c>
      <c r="Z53" s="209"/>
      <c r="AA53" s="209"/>
      <c r="AB53" s="209"/>
      <c r="AC53" s="209"/>
      <c r="AD53" s="209"/>
      <c r="AE53" s="209"/>
      <c r="AF53" s="209"/>
      <c r="AG53" s="209" t="s">
        <v>723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2" x14ac:dyDescent="0.25">
      <c r="A54" s="216"/>
      <c r="B54" s="217"/>
      <c r="C54" s="246"/>
      <c r="D54" s="241"/>
      <c r="E54" s="241"/>
      <c r="F54" s="241"/>
      <c r="G54" s="241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09"/>
      <c r="AA54" s="209"/>
      <c r="AB54" s="209"/>
      <c r="AC54" s="209"/>
      <c r="AD54" s="209"/>
      <c r="AE54" s="209"/>
      <c r="AF54" s="209"/>
      <c r="AG54" s="209" t="s">
        <v>191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1" x14ac:dyDescent="0.25">
      <c r="A55" s="230">
        <v>20</v>
      </c>
      <c r="B55" s="231" t="s">
        <v>811</v>
      </c>
      <c r="C55" s="243" t="s">
        <v>812</v>
      </c>
      <c r="D55" s="232" t="s">
        <v>277</v>
      </c>
      <c r="E55" s="233">
        <v>1</v>
      </c>
      <c r="F55" s="234"/>
      <c r="G55" s="235">
        <f>ROUND(E55*F55,2)</f>
        <v>0</v>
      </c>
      <c r="H55" s="234"/>
      <c r="I55" s="235">
        <f>ROUND(E55*H55,2)</f>
        <v>0</v>
      </c>
      <c r="J55" s="234"/>
      <c r="K55" s="235">
        <f>ROUND(E55*J55,2)</f>
        <v>0</v>
      </c>
      <c r="L55" s="235">
        <v>21</v>
      </c>
      <c r="M55" s="235">
        <f>G55*(1+L55/100)</f>
        <v>0</v>
      </c>
      <c r="N55" s="233">
        <v>0</v>
      </c>
      <c r="O55" s="233">
        <f>ROUND(E55*N55,2)</f>
        <v>0</v>
      </c>
      <c r="P55" s="233">
        <v>0</v>
      </c>
      <c r="Q55" s="233">
        <f>ROUND(E55*P55,2)</f>
        <v>0</v>
      </c>
      <c r="R55" s="235"/>
      <c r="S55" s="235" t="s">
        <v>200</v>
      </c>
      <c r="T55" s="236" t="s">
        <v>185</v>
      </c>
      <c r="U55" s="220">
        <v>0</v>
      </c>
      <c r="V55" s="220">
        <f>ROUND(E55*U55,2)</f>
        <v>0</v>
      </c>
      <c r="W55" s="220"/>
      <c r="X55" s="220" t="s">
        <v>217</v>
      </c>
      <c r="Y55" s="220" t="s">
        <v>187</v>
      </c>
      <c r="Z55" s="209"/>
      <c r="AA55" s="209"/>
      <c r="AB55" s="209"/>
      <c r="AC55" s="209"/>
      <c r="AD55" s="209"/>
      <c r="AE55" s="209"/>
      <c r="AF55" s="209"/>
      <c r="AG55" s="209" t="s">
        <v>723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2" x14ac:dyDescent="0.25">
      <c r="A56" s="216"/>
      <c r="B56" s="217"/>
      <c r="C56" s="246"/>
      <c r="D56" s="241"/>
      <c r="E56" s="241"/>
      <c r="F56" s="241"/>
      <c r="G56" s="241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09"/>
      <c r="AA56" s="209"/>
      <c r="AB56" s="209"/>
      <c r="AC56" s="209"/>
      <c r="AD56" s="209"/>
      <c r="AE56" s="209"/>
      <c r="AF56" s="209"/>
      <c r="AG56" s="209" t="s">
        <v>191</v>
      </c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x14ac:dyDescent="0.25">
      <c r="A57" s="223" t="s">
        <v>179</v>
      </c>
      <c r="B57" s="224" t="s">
        <v>117</v>
      </c>
      <c r="C57" s="242" t="s">
        <v>118</v>
      </c>
      <c r="D57" s="225"/>
      <c r="E57" s="226"/>
      <c r="F57" s="227"/>
      <c r="G57" s="227">
        <f>SUMIF(AG58:AG75,"&lt;&gt;NOR",G58:G75)</f>
        <v>0</v>
      </c>
      <c r="H57" s="227"/>
      <c r="I57" s="227">
        <f>SUM(I58:I75)</f>
        <v>0</v>
      </c>
      <c r="J57" s="227"/>
      <c r="K57" s="227">
        <f>SUM(K58:K75)</f>
        <v>0</v>
      </c>
      <c r="L57" s="227"/>
      <c r="M57" s="227">
        <f>SUM(M58:M75)</f>
        <v>0</v>
      </c>
      <c r="N57" s="226"/>
      <c r="O57" s="226">
        <f>SUM(O58:O75)</f>
        <v>0</v>
      </c>
      <c r="P57" s="226"/>
      <c r="Q57" s="226">
        <f>SUM(Q58:Q75)</f>
        <v>0</v>
      </c>
      <c r="R57" s="227"/>
      <c r="S57" s="227"/>
      <c r="T57" s="228"/>
      <c r="U57" s="222"/>
      <c r="V57" s="222">
        <f>SUM(V58:V75)</f>
        <v>0</v>
      </c>
      <c r="W57" s="222"/>
      <c r="X57" s="222"/>
      <c r="Y57" s="222"/>
      <c r="AG57" t="s">
        <v>180</v>
      </c>
    </row>
    <row r="58" spans="1:60" outlineLevel="1" x14ac:dyDescent="0.25">
      <c r="A58" s="230">
        <v>21</v>
      </c>
      <c r="B58" s="231" t="s">
        <v>813</v>
      </c>
      <c r="C58" s="243" t="s">
        <v>785</v>
      </c>
      <c r="D58" s="232" t="s">
        <v>277</v>
      </c>
      <c r="E58" s="233">
        <v>3</v>
      </c>
      <c r="F58" s="234"/>
      <c r="G58" s="235">
        <f>ROUND(E58*F58,2)</f>
        <v>0</v>
      </c>
      <c r="H58" s="234"/>
      <c r="I58" s="235">
        <f>ROUND(E58*H58,2)</f>
        <v>0</v>
      </c>
      <c r="J58" s="234"/>
      <c r="K58" s="235">
        <f>ROUND(E58*J58,2)</f>
        <v>0</v>
      </c>
      <c r="L58" s="235">
        <v>21</v>
      </c>
      <c r="M58" s="235">
        <f>G58*(1+L58/100)</f>
        <v>0</v>
      </c>
      <c r="N58" s="233">
        <v>0</v>
      </c>
      <c r="O58" s="233">
        <f>ROUND(E58*N58,2)</f>
        <v>0</v>
      </c>
      <c r="P58" s="233">
        <v>0</v>
      </c>
      <c r="Q58" s="233">
        <f>ROUND(E58*P58,2)</f>
        <v>0</v>
      </c>
      <c r="R58" s="235"/>
      <c r="S58" s="235" t="s">
        <v>200</v>
      </c>
      <c r="T58" s="236" t="s">
        <v>185</v>
      </c>
      <c r="U58" s="220">
        <v>0</v>
      </c>
      <c r="V58" s="220">
        <f>ROUND(E58*U58,2)</f>
        <v>0</v>
      </c>
      <c r="W58" s="220"/>
      <c r="X58" s="220" t="s">
        <v>217</v>
      </c>
      <c r="Y58" s="220" t="s">
        <v>187</v>
      </c>
      <c r="Z58" s="209"/>
      <c r="AA58" s="209"/>
      <c r="AB58" s="209"/>
      <c r="AC58" s="209"/>
      <c r="AD58" s="209"/>
      <c r="AE58" s="209"/>
      <c r="AF58" s="209"/>
      <c r="AG58" s="209" t="s">
        <v>723</v>
      </c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2" x14ac:dyDescent="0.25">
      <c r="A59" s="216"/>
      <c r="B59" s="217"/>
      <c r="C59" s="244" t="s">
        <v>786</v>
      </c>
      <c r="D59" s="238"/>
      <c r="E59" s="238"/>
      <c r="F59" s="238"/>
      <c r="G59" s="238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09"/>
      <c r="AA59" s="209"/>
      <c r="AB59" s="209"/>
      <c r="AC59" s="209"/>
      <c r="AD59" s="209"/>
      <c r="AE59" s="209"/>
      <c r="AF59" s="209"/>
      <c r="AG59" s="209" t="s">
        <v>190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2" x14ac:dyDescent="0.25">
      <c r="A60" s="216"/>
      <c r="B60" s="217"/>
      <c r="C60" s="245"/>
      <c r="D60" s="240"/>
      <c r="E60" s="240"/>
      <c r="F60" s="240"/>
      <c r="G60" s="24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09"/>
      <c r="AA60" s="209"/>
      <c r="AB60" s="209"/>
      <c r="AC60" s="209"/>
      <c r="AD60" s="209"/>
      <c r="AE60" s="209"/>
      <c r="AF60" s="209"/>
      <c r="AG60" s="209" t="s">
        <v>191</v>
      </c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1" x14ac:dyDescent="0.25">
      <c r="A61" s="230">
        <v>22</v>
      </c>
      <c r="B61" s="231" t="s">
        <v>814</v>
      </c>
      <c r="C61" s="243" t="s">
        <v>751</v>
      </c>
      <c r="D61" s="232" t="s">
        <v>277</v>
      </c>
      <c r="E61" s="233">
        <v>7</v>
      </c>
      <c r="F61" s="234"/>
      <c r="G61" s="235">
        <f>ROUND(E61*F61,2)</f>
        <v>0</v>
      </c>
      <c r="H61" s="234"/>
      <c r="I61" s="235">
        <f>ROUND(E61*H61,2)</f>
        <v>0</v>
      </c>
      <c r="J61" s="234"/>
      <c r="K61" s="235">
        <f>ROUND(E61*J61,2)</f>
        <v>0</v>
      </c>
      <c r="L61" s="235">
        <v>21</v>
      </c>
      <c r="M61" s="235">
        <f>G61*(1+L61/100)</f>
        <v>0</v>
      </c>
      <c r="N61" s="233">
        <v>0</v>
      </c>
      <c r="O61" s="233">
        <f>ROUND(E61*N61,2)</f>
        <v>0</v>
      </c>
      <c r="P61" s="233">
        <v>0</v>
      </c>
      <c r="Q61" s="233">
        <f>ROUND(E61*P61,2)</f>
        <v>0</v>
      </c>
      <c r="R61" s="235"/>
      <c r="S61" s="235" t="s">
        <v>200</v>
      </c>
      <c r="T61" s="236" t="s">
        <v>185</v>
      </c>
      <c r="U61" s="220">
        <v>0</v>
      </c>
      <c r="V61" s="220">
        <f>ROUND(E61*U61,2)</f>
        <v>0</v>
      </c>
      <c r="W61" s="220"/>
      <c r="X61" s="220" t="s">
        <v>217</v>
      </c>
      <c r="Y61" s="220" t="s">
        <v>187</v>
      </c>
      <c r="Z61" s="209"/>
      <c r="AA61" s="209"/>
      <c r="AB61" s="209"/>
      <c r="AC61" s="209"/>
      <c r="AD61" s="209"/>
      <c r="AE61" s="209"/>
      <c r="AF61" s="209"/>
      <c r="AG61" s="209" t="s">
        <v>723</v>
      </c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2" x14ac:dyDescent="0.25">
      <c r="A62" s="216"/>
      <c r="B62" s="217"/>
      <c r="C62" s="246"/>
      <c r="D62" s="241"/>
      <c r="E62" s="241"/>
      <c r="F62" s="241"/>
      <c r="G62" s="241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09"/>
      <c r="AA62" s="209"/>
      <c r="AB62" s="209"/>
      <c r="AC62" s="209"/>
      <c r="AD62" s="209"/>
      <c r="AE62" s="209"/>
      <c r="AF62" s="209"/>
      <c r="AG62" s="209" t="s">
        <v>191</v>
      </c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1" x14ac:dyDescent="0.25">
      <c r="A63" s="230">
        <v>23</v>
      </c>
      <c r="B63" s="231" t="s">
        <v>815</v>
      </c>
      <c r="C63" s="243" t="s">
        <v>765</v>
      </c>
      <c r="D63" s="232" t="s">
        <v>277</v>
      </c>
      <c r="E63" s="233">
        <v>4</v>
      </c>
      <c r="F63" s="234"/>
      <c r="G63" s="235">
        <f>ROUND(E63*F63,2)</f>
        <v>0</v>
      </c>
      <c r="H63" s="234"/>
      <c r="I63" s="235">
        <f>ROUND(E63*H63,2)</f>
        <v>0</v>
      </c>
      <c r="J63" s="234"/>
      <c r="K63" s="235">
        <f>ROUND(E63*J63,2)</f>
        <v>0</v>
      </c>
      <c r="L63" s="235">
        <v>21</v>
      </c>
      <c r="M63" s="235">
        <f>G63*(1+L63/100)</f>
        <v>0</v>
      </c>
      <c r="N63" s="233">
        <v>0</v>
      </c>
      <c r="O63" s="233">
        <f>ROUND(E63*N63,2)</f>
        <v>0</v>
      </c>
      <c r="P63" s="233">
        <v>0</v>
      </c>
      <c r="Q63" s="233">
        <f>ROUND(E63*P63,2)</f>
        <v>0</v>
      </c>
      <c r="R63" s="235"/>
      <c r="S63" s="235" t="s">
        <v>200</v>
      </c>
      <c r="T63" s="236" t="s">
        <v>185</v>
      </c>
      <c r="U63" s="220">
        <v>0</v>
      </c>
      <c r="V63" s="220">
        <f>ROUND(E63*U63,2)</f>
        <v>0</v>
      </c>
      <c r="W63" s="220"/>
      <c r="X63" s="220" t="s">
        <v>217</v>
      </c>
      <c r="Y63" s="220" t="s">
        <v>187</v>
      </c>
      <c r="Z63" s="209"/>
      <c r="AA63" s="209"/>
      <c r="AB63" s="209"/>
      <c r="AC63" s="209"/>
      <c r="AD63" s="209"/>
      <c r="AE63" s="209"/>
      <c r="AF63" s="209"/>
      <c r="AG63" s="209" t="s">
        <v>723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2" x14ac:dyDescent="0.25">
      <c r="A64" s="216"/>
      <c r="B64" s="217"/>
      <c r="C64" s="246"/>
      <c r="D64" s="241"/>
      <c r="E64" s="241"/>
      <c r="F64" s="241"/>
      <c r="G64" s="241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09"/>
      <c r="AA64" s="209"/>
      <c r="AB64" s="209"/>
      <c r="AC64" s="209"/>
      <c r="AD64" s="209"/>
      <c r="AE64" s="209"/>
      <c r="AF64" s="209"/>
      <c r="AG64" s="209" t="s">
        <v>191</v>
      </c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1" x14ac:dyDescent="0.25">
      <c r="A65" s="230">
        <v>24</v>
      </c>
      <c r="B65" s="231" t="s">
        <v>816</v>
      </c>
      <c r="C65" s="243" t="s">
        <v>753</v>
      </c>
      <c r="D65" s="232" t="s">
        <v>277</v>
      </c>
      <c r="E65" s="233">
        <v>3</v>
      </c>
      <c r="F65" s="234"/>
      <c r="G65" s="235">
        <f>ROUND(E65*F65,2)</f>
        <v>0</v>
      </c>
      <c r="H65" s="234"/>
      <c r="I65" s="235">
        <f>ROUND(E65*H65,2)</f>
        <v>0</v>
      </c>
      <c r="J65" s="234"/>
      <c r="K65" s="235">
        <f>ROUND(E65*J65,2)</f>
        <v>0</v>
      </c>
      <c r="L65" s="235">
        <v>21</v>
      </c>
      <c r="M65" s="235">
        <f>G65*(1+L65/100)</f>
        <v>0</v>
      </c>
      <c r="N65" s="233">
        <v>0</v>
      </c>
      <c r="O65" s="233">
        <f>ROUND(E65*N65,2)</f>
        <v>0</v>
      </c>
      <c r="P65" s="233">
        <v>0</v>
      </c>
      <c r="Q65" s="233">
        <f>ROUND(E65*P65,2)</f>
        <v>0</v>
      </c>
      <c r="R65" s="235"/>
      <c r="S65" s="235" t="s">
        <v>200</v>
      </c>
      <c r="T65" s="236" t="s">
        <v>185</v>
      </c>
      <c r="U65" s="220">
        <v>0</v>
      </c>
      <c r="V65" s="220">
        <f>ROUND(E65*U65,2)</f>
        <v>0</v>
      </c>
      <c r="W65" s="220"/>
      <c r="X65" s="220" t="s">
        <v>217</v>
      </c>
      <c r="Y65" s="220" t="s">
        <v>187</v>
      </c>
      <c r="Z65" s="209"/>
      <c r="AA65" s="209"/>
      <c r="AB65" s="209"/>
      <c r="AC65" s="209"/>
      <c r="AD65" s="209"/>
      <c r="AE65" s="209"/>
      <c r="AF65" s="209"/>
      <c r="AG65" s="209" t="s">
        <v>723</v>
      </c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2" x14ac:dyDescent="0.25">
      <c r="A66" s="216"/>
      <c r="B66" s="217"/>
      <c r="C66" s="246"/>
      <c r="D66" s="241"/>
      <c r="E66" s="241"/>
      <c r="F66" s="241"/>
      <c r="G66" s="241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09"/>
      <c r="AA66" s="209"/>
      <c r="AB66" s="209"/>
      <c r="AC66" s="209"/>
      <c r="AD66" s="209"/>
      <c r="AE66" s="209"/>
      <c r="AF66" s="209"/>
      <c r="AG66" s="209" t="s">
        <v>191</v>
      </c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1" x14ac:dyDescent="0.25">
      <c r="A67" s="230">
        <v>25</v>
      </c>
      <c r="B67" s="231" t="s">
        <v>817</v>
      </c>
      <c r="C67" s="243" t="s">
        <v>755</v>
      </c>
      <c r="D67" s="232" t="s">
        <v>277</v>
      </c>
      <c r="E67" s="233">
        <v>7</v>
      </c>
      <c r="F67" s="234"/>
      <c r="G67" s="235">
        <f>ROUND(E67*F67,2)</f>
        <v>0</v>
      </c>
      <c r="H67" s="234"/>
      <c r="I67" s="235">
        <f>ROUND(E67*H67,2)</f>
        <v>0</v>
      </c>
      <c r="J67" s="234"/>
      <c r="K67" s="235">
        <f>ROUND(E67*J67,2)</f>
        <v>0</v>
      </c>
      <c r="L67" s="235">
        <v>21</v>
      </c>
      <c r="M67" s="235">
        <f>G67*(1+L67/100)</f>
        <v>0</v>
      </c>
      <c r="N67" s="233">
        <v>0</v>
      </c>
      <c r="O67" s="233">
        <f>ROUND(E67*N67,2)</f>
        <v>0</v>
      </c>
      <c r="P67" s="233">
        <v>0</v>
      </c>
      <c r="Q67" s="233">
        <f>ROUND(E67*P67,2)</f>
        <v>0</v>
      </c>
      <c r="R67" s="235"/>
      <c r="S67" s="235" t="s">
        <v>200</v>
      </c>
      <c r="T67" s="236" t="s">
        <v>185</v>
      </c>
      <c r="U67" s="220">
        <v>0</v>
      </c>
      <c r="V67" s="220">
        <f>ROUND(E67*U67,2)</f>
        <v>0</v>
      </c>
      <c r="W67" s="220"/>
      <c r="X67" s="220" t="s">
        <v>217</v>
      </c>
      <c r="Y67" s="220" t="s">
        <v>187</v>
      </c>
      <c r="Z67" s="209"/>
      <c r="AA67" s="209"/>
      <c r="AB67" s="209"/>
      <c r="AC67" s="209"/>
      <c r="AD67" s="209"/>
      <c r="AE67" s="209"/>
      <c r="AF67" s="209"/>
      <c r="AG67" s="209" t="s">
        <v>723</v>
      </c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2" x14ac:dyDescent="0.25">
      <c r="A68" s="216"/>
      <c r="B68" s="217"/>
      <c r="C68" s="246"/>
      <c r="D68" s="241"/>
      <c r="E68" s="241"/>
      <c r="F68" s="241"/>
      <c r="G68" s="241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09"/>
      <c r="AA68" s="209"/>
      <c r="AB68" s="209"/>
      <c r="AC68" s="209"/>
      <c r="AD68" s="209"/>
      <c r="AE68" s="209"/>
      <c r="AF68" s="209"/>
      <c r="AG68" s="209" t="s">
        <v>191</v>
      </c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outlineLevel="1" x14ac:dyDescent="0.25">
      <c r="A69" s="230">
        <v>26</v>
      </c>
      <c r="B69" s="231" t="s">
        <v>818</v>
      </c>
      <c r="C69" s="243" t="s">
        <v>761</v>
      </c>
      <c r="D69" s="232" t="s">
        <v>277</v>
      </c>
      <c r="E69" s="233">
        <v>7</v>
      </c>
      <c r="F69" s="234"/>
      <c r="G69" s="235">
        <f>ROUND(E69*F69,2)</f>
        <v>0</v>
      </c>
      <c r="H69" s="234"/>
      <c r="I69" s="235">
        <f>ROUND(E69*H69,2)</f>
        <v>0</v>
      </c>
      <c r="J69" s="234"/>
      <c r="K69" s="235">
        <f>ROUND(E69*J69,2)</f>
        <v>0</v>
      </c>
      <c r="L69" s="235">
        <v>21</v>
      </c>
      <c r="M69" s="235">
        <f>G69*(1+L69/100)</f>
        <v>0</v>
      </c>
      <c r="N69" s="233">
        <v>0</v>
      </c>
      <c r="O69" s="233">
        <f>ROUND(E69*N69,2)</f>
        <v>0</v>
      </c>
      <c r="P69" s="233">
        <v>0</v>
      </c>
      <c r="Q69" s="233">
        <f>ROUND(E69*P69,2)</f>
        <v>0</v>
      </c>
      <c r="R69" s="235"/>
      <c r="S69" s="235" t="s">
        <v>200</v>
      </c>
      <c r="T69" s="236" t="s">
        <v>185</v>
      </c>
      <c r="U69" s="220">
        <v>0</v>
      </c>
      <c r="V69" s="220">
        <f>ROUND(E69*U69,2)</f>
        <v>0</v>
      </c>
      <c r="W69" s="220"/>
      <c r="X69" s="220" t="s">
        <v>217</v>
      </c>
      <c r="Y69" s="220" t="s">
        <v>187</v>
      </c>
      <c r="Z69" s="209"/>
      <c r="AA69" s="209"/>
      <c r="AB69" s="209"/>
      <c r="AC69" s="209"/>
      <c r="AD69" s="209"/>
      <c r="AE69" s="209"/>
      <c r="AF69" s="209"/>
      <c r="AG69" s="209" t="s">
        <v>723</v>
      </c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</row>
    <row r="70" spans="1:60" outlineLevel="2" x14ac:dyDescent="0.25">
      <c r="A70" s="216"/>
      <c r="B70" s="217"/>
      <c r="C70" s="246"/>
      <c r="D70" s="241"/>
      <c r="E70" s="241"/>
      <c r="F70" s="241"/>
      <c r="G70" s="241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09"/>
      <c r="AA70" s="209"/>
      <c r="AB70" s="209"/>
      <c r="AC70" s="209"/>
      <c r="AD70" s="209"/>
      <c r="AE70" s="209"/>
      <c r="AF70" s="209"/>
      <c r="AG70" s="209" t="s">
        <v>191</v>
      </c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outlineLevel="1" x14ac:dyDescent="0.25">
      <c r="A71" s="230">
        <v>27</v>
      </c>
      <c r="B71" s="231" t="s">
        <v>819</v>
      </c>
      <c r="C71" s="243" t="s">
        <v>763</v>
      </c>
      <c r="D71" s="232" t="s">
        <v>356</v>
      </c>
      <c r="E71" s="233">
        <v>1</v>
      </c>
      <c r="F71" s="234"/>
      <c r="G71" s="235">
        <f>ROUND(E71*F71,2)</f>
        <v>0</v>
      </c>
      <c r="H71" s="234"/>
      <c r="I71" s="235">
        <f>ROUND(E71*H71,2)</f>
        <v>0</v>
      </c>
      <c r="J71" s="234"/>
      <c r="K71" s="235">
        <f>ROUND(E71*J71,2)</f>
        <v>0</v>
      </c>
      <c r="L71" s="235">
        <v>21</v>
      </c>
      <c r="M71" s="235">
        <f>G71*(1+L71/100)</f>
        <v>0</v>
      </c>
      <c r="N71" s="233">
        <v>0</v>
      </c>
      <c r="O71" s="233">
        <f>ROUND(E71*N71,2)</f>
        <v>0</v>
      </c>
      <c r="P71" s="233">
        <v>0</v>
      </c>
      <c r="Q71" s="233">
        <f>ROUND(E71*P71,2)</f>
        <v>0</v>
      </c>
      <c r="R71" s="235"/>
      <c r="S71" s="235" t="s">
        <v>200</v>
      </c>
      <c r="T71" s="236" t="s">
        <v>185</v>
      </c>
      <c r="U71" s="220">
        <v>0</v>
      </c>
      <c r="V71" s="220">
        <f>ROUND(E71*U71,2)</f>
        <v>0</v>
      </c>
      <c r="W71" s="220"/>
      <c r="X71" s="220" t="s">
        <v>217</v>
      </c>
      <c r="Y71" s="220" t="s">
        <v>187</v>
      </c>
      <c r="Z71" s="209"/>
      <c r="AA71" s="209"/>
      <c r="AB71" s="209"/>
      <c r="AC71" s="209"/>
      <c r="AD71" s="209"/>
      <c r="AE71" s="209"/>
      <c r="AF71" s="209"/>
      <c r="AG71" s="209" t="s">
        <v>723</v>
      </c>
      <c r="AH71" s="209"/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2" x14ac:dyDescent="0.25">
      <c r="A72" s="216"/>
      <c r="B72" s="217"/>
      <c r="C72" s="246"/>
      <c r="D72" s="241"/>
      <c r="E72" s="241"/>
      <c r="F72" s="241"/>
      <c r="G72" s="241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09"/>
      <c r="AA72" s="209"/>
      <c r="AB72" s="209"/>
      <c r="AC72" s="209"/>
      <c r="AD72" s="209"/>
      <c r="AE72" s="209"/>
      <c r="AF72" s="209"/>
      <c r="AG72" s="209" t="s">
        <v>191</v>
      </c>
      <c r="AH72" s="209"/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1" x14ac:dyDescent="0.25">
      <c r="A73" s="230">
        <v>28</v>
      </c>
      <c r="B73" s="231" t="s">
        <v>820</v>
      </c>
      <c r="C73" s="243" t="s">
        <v>735</v>
      </c>
      <c r="D73" s="232" t="s">
        <v>277</v>
      </c>
      <c r="E73" s="233">
        <v>4</v>
      </c>
      <c r="F73" s="234"/>
      <c r="G73" s="235">
        <f>ROUND(E73*F73,2)</f>
        <v>0</v>
      </c>
      <c r="H73" s="234"/>
      <c r="I73" s="235">
        <f>ROUND(E73*H73,2)</f>
        <v>0</v>
      </c>
      <c r="J73" s="234"/>
      <c r="K73" s="235">
        <f>ROUND(E73*J73,2)</f>
        <v>0</v>
      </c>
      <c r="L73" s="235">
        <v>21</v>
      </c>
      <c r="M73" s="235">
        <f>G73*(1+L73/100)</f>
        <v>0</v>
      </c>
      <c r="N73" s="233">
        <v>0</v>
      </c>
      <c r="O73" s="233">
        <f>ROUND(E73*N73,2)</f>
        <v>0</v>
      </c>
      <c r="P73" s="233">
        <v>0</v>
      </c>
      <c r="Q73" s="233">
        <f>ROUND(E73*P73,2)</f>
        <v>0</v>
      </c>
      <c r="R73" s="235"/>
      <c r="S73" s="235" t="s">
        <v>200</v>
      </c>
      <c r="T73" s="236" t="s">
        <v>185</v>
      </c>
      <c r="U73" s="220">
        <v>0</v>
      </c>
      <c r="V73" s="220">
        <f>ROUND(E73*U73,2)</f>
        <v>0</v>
      </c>
      <c r="W73" s="220"/>
      <c r="X73" s="220" t="s">
        <v>307</v>
      </c>
      <c r="Y73" s="220" t="s">
        <v>187</v>
      </c>
      <c r="Z73" s="209"/>
      <c r="AA73" s="209"/>
      <c r="AB73" s="209"/>
      <c r="AC73" s="209"/>
      <c r="AD73" s="209"/>
      <c r="AE73" s="209"/>
      <c r="AF73" s="209"/>
      <c r="AG73" s="209" t="s">
        <v>378</v>
      </c>
      <c r="AH73" s="209"/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outlineLevel="2" x14ac:dyDescent="0.25">
      <c r="A74" s="216"/>
      <c r="B74" s="217"/>
      <c r="C74" s="244" t="s">
        <v>736</v>
      </c>
      <c r="D74" s="238"/>
      <c r="E74" s="238"/>
      <c r="F74" s="238"/>
      <c r="G74" s="238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09"/>
      <c r="AA74" s="209"/>
      <c r="AB74" s="209"/>
      <c r="AC74" s="209"/>
      <c r="AD74" s="209"/>
      <c r="AE74" s="209"/>
      <c r="AF74" s="209"/>
      <c r="AG74" s="209" t="s">
        <v>190</v>
      </c>
      <c r="AH74" s="209"/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2" x14ac:dyDescent="0.25">
      <c r="A75" s="216"/>
      <c r="B75" s="217"/>
      <c r="C75" s="245"/>
      <c r="D75" s="240"/>
      <c r="E75" s="240"/>
      <c r="F75" s="240"/>
      <c r="G75" s="240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09"/>
      <c r="AA75" s="209"/>
      <c r="AB75" s="209"/>
      <c r="AC75" s="209"/>
      <c r="AD75" s="209"/>
      <c r="AE75" s="209"/>
      <c r="AF75" s="209"/>
      <c r="AG75" s="209" t="s">
        <v>191</v>
      </c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x14ac:dyDescent="0.25">
      <c r="A76" s="223" t="s">
        <v>179</v>
      </c>
      <c r="B76" s="224" t="s">
        <v>131</v>
      </c>
      <c r="C76" s="242" t="s">
        <v>90</v>
      </c>
      <c r="D76" s="225"/>
      <c r="E76" s="226"/>
      <c r="F76" s="227"/>
      <c r="G76" s="227">
        <f>SUMIF(AG77:AG84,"&lt;&gt;NOR",G77:G84)</f>
        <v>0</v>
      </c>
      <c r="H76" s="227"/>
      <c r="I76" s="227">
        <f>SUM(I77:I84)</f>
        <v>0</v>
      </c>
      <c r="J76" s="227"/>
      <c r="K76" s="227">
        <f>SUM(K77:K84)</f>
        <v>0</v>
      </c>
      <c r="L76" s="227"/>
      <c r="M76" s="227">
        <f>SUM(M77:M84)</f>
        <v>0</v>
      </c>
      <c r="N76" s="226"/>
      <c r="O76" s="226">
        <f>SUM(O77:O84)</f>
        <v>0</v>
      </c>
      <c r="P76" s="226"/>
      <c r="Q76" s="226">
        <f>SUM(Q77:Q84)</f>
        <v>0</v>
      </c>
      <c r="R76" s="227"/>
      <c r="S76" s="227"/>
      <c r="T76" s="228"/>
      <c r="U76" s="222"/>
      <c r="V76" s="222">
        <f>SUM(V77:V84)</f>
        <v>0</v>
      </c>
      <c r="W76" s="222"/>
      <c r="X76" s="222"/>
      <c r="Y76" s="222"/>
      <c r="AG76" t="s">
        <v>180</v>
      </c>
    </row>
    <row r="77" spans="1:60" outlineLevel="1" x14ac:dyDescent="0.25">
      <c r="A77" s="230">
        <v>29</v>
      </c>
      <c r="B77" s="231" t="s">
        <v>821</v>
      </c>
      <c r="C77" s="243" t="s">
        <v>822</v>
      </c>
      <c r="D77" s="232" t="s">
        <v>356</v>
      </c>
      <c r="E77" s="233">
        <v>1</v>
      </c>
      <c r="F77" s="234"/>
      <c r="G77" s="235">
        <f>ROUND(E77*F77,2)</f>
        <v>0</v>
      </c>
      <c r="H77" s="234"/>
      <c r="I77" s="235">
        <f>ROUND(E77*H77,2)</f>
        <v>0</v>
      </c>
      <c r="J77" s="234"/>
      <c r="K77" s="235">
        <f>ROUND(E77*J77,2)</f>
        <v>0</v>
      </c>
      <c r="L77" s="235">
        <v>21</v>
      </c>
      <c r="M77" s="235">
        <f>G77*(1+L77/100)</f>
        <v>0</v>
      </c>
      <c r="N77" s="233">
        <v>0</v>
      </c>
      <c r="O77" s="233">
        <f>ROUND(E77*N77,2)</f>
        <v>0</v>
      </c>
      <c r="P77" s="233">
        <v>0</v>
      </c>
      <c r="Q77" s="233">
        <f>ROUND(E77*P77,2)</f>
        <v>0</v>
      </c>
      <c r="R77" s="235"/>
      <c r="S77" s="235" t="s">
        <v>200</v>
      </c>
      <c r="T77" s="236" t="s">
        <v>185</v>
      </c>
      <c r="U77" s="220">
        <v>0</v>
      </c>
      <c r="V77" s="220">
        <f>ROUND(E77*U77,2)</f>
        <v>0</v>
      </c>
      <c r="W77" s="220"/>
      <c r="X77" s="220" t="s">
        <v>217</v>
      </c>
      <c r="Y77" s="220" t="s">
        <v>187</v>
      </c>
      <c r="Z77" s="209"/>
      <c r="AA77" s="209"/>
      <c r="AB77" s="209"/>
      <c r="AC77" s="209"/>
      <c r="AD77" s="209"/>
      <c r="AE77" s="209"/>
      <c r="AF77" s="209"/>
      <c r="AG77" s="209" t="s">
        <v>357</v>
      </c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2" x14ac:dyDescent="0.25">
      <c r="A78" s="216"/>
      <c r="B78" s="217"/>
      <c r="C78" s="246"/>
      <c r="D78" s="241"/>
      <c r="E78" s="241"/>
      <c r="F78" s="241"/>
      <c r="G78" s="241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09"/>
      <c r="AA78" s="209"/>
      <c r="AB78" s="209"/>
      <c r="AC78" s="209"/>
      <c r="AD78" s="209"/>
      <c r="AE78" s="209"/>
      <c r="AF78" s="209"/>
      <c r="AG78" s="209" t="s">
        <v>191</v>
      </c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1" x14ac:dyDescent="0.25">
      <c r="A79" s="230">
        <v>30</v>
      </c>
      <c r="B79" s="231" t="s">
        <v>823</v>
      </c>
      <c r="C79" s="243" t="s">
        <v>824</v>
      </c>
      <c r="D79" s="232" t="s">
        <v>366</v>
      </c>
      <c r="E79" s="233">
        <v>8</v>
      </c>
      <c r="F79" s="234"/>
      <c r="G79" s="235">
        <f>ROUND(E79*F79,2)</f>
        <v>0</v>
      </c>
      <c r="H79" s="234"/>
      <c r="I79" s="235">
        <f>ROUND(E79*H79,2)</f>
        <v>0</v>
      </c>
      <c r="J79" s="234"/>
      <c r="K79" s="235">
        <f>ROUND(E79*J79,2)</f>
        <v>0</v>
      </c>
      <c r="L79" s="235">
        <v>21</v>
      </c>
      <c r="M79" s="235">
        <f>G79*(1+L79/100)</f>
        <v>0</v>
      </c>
      <c r="N79" s="233">
        <v>0</v>
      </c>
      <c r="O79" s="233">
        <f>ROUND(E79*N79,2)</f>
        <v>0</v>
      </c>
      <c r="P79" s="233">
        <v>0</v>
      </c>
      <c r="Q79" s="233">
        <f>ROUND(E79*P79,2)</f>
        <v>0</v>
      </c>
      <c r="R79" s="235"/>
      <c r="S79" s="235" t="s">
        <v>200</v>
      </c>
      <c r="T79" s="236" t="s">
        <v>185</v>
      </c>
      <c r="U79" s="220">
        <v>0</v>
      </c>
      <c r="V79" s="220">
        <f>ROUND(E79*U79,2)</f>
        <v>0</v>
      </c>
      <c r="W79" s="220"/>
      <c r="X79" s="220" t="s">
        <v>217</v>
      </c>
      <c r="Y79" s="220" t="s">
        <v>187</v>
      </c>
      <c r="Z79" s="209"/>
      <c r="AA79" s="209"/>
      <c r="AB79" s="209"/>
      <c r="AC79" s="209"/>
      <c r="AD79" s="209"/>
      <c r="AE79" s="209"/>
      <c r="AF79" s="209"/>
      <c r="AG79" s="209" t="s">
        <v>357</v>
      </c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2" x14ac:dyDescent="0.25">
      <c r="A80" s="216"/>
      <c r="B80" s="217"/>
      <c r="C80" s="246"/>
      <c r="D80" s="241"/>
      <c r="E80" s="241"/>
      <c r="F80" s="241"/>
      <c r="G80" s="241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09"/>
      <c r="AA80" s="209"/>
      <c r="AB80" s="209"/>
      <c r="AC80" s="209"/>
      <c r="AD80" s="209"/>
      <c r="AE80" s="209"/>
      <c r="AF80" s="209"/>
      <c r="AG80" s="209" t="s">
        <v>191</v>
      </c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1" x14ac:dyDescent="0.25">
      <c r="A81" s="230">
        <v>31</v>
      </c>
      <c r="B81" s="231" t="s">
        <v>825</v>
      </c>
      <c r="C81" s="243" t="s">
        <v>718</v>
      </c>
      <c r="D81" s="232" t="s">
        <v>277</v>
      </c>
      <c r="E81" s="233">
        <v>7</v>
      </c>
      <c r="F81" s="234"/>
      <c r="G81" s="235">
        <f>ROUND(E81*F81,2)</f>
        <v>0</v>
      </c>
      <c r="H81" s="234"/>
      <c r="I81" s="235">
        <f>ROUND(E81*H81,2)</f>
        <v>0</v>
      </c>
      <c r="J81" s="234"/>
      <c r="K81" s="235">
        <f>ROUND(E81*J81,2)</f>
        <v>0</v>
      </c>
      <c r="L81" s="235">
        <v>21</v>
      </c>
      <c r="M81" s="235">
        <f>G81*(1+L81/100)</f>
        <v>0</v>
      </c>
      <c r="N81" s="233">
        <v>0</v>
      </c>
      <c r="O81" s="233">
        <f>ROUND(E81*N81,2)</f>
        <v>0</v>
      </c>
      <c r="P81" s="233">
        <v>0</v>
      </c>
      <c r="Q81" s="233">
        <f>ROUND(E81*P81,2)</f>
        <v>0</v>
      </c>
      <c r="R81" s="235"/>
      <c r="S81" s="235" t="s">
        <v>200</v>
      </c>
      <c r="T81" s="236" t="s">
        <v>185</v>
      </c>
      <c r="U81" s="220">
        <v>0</v>
      </c>
      <c r="V81" s="220">
        <f>ROUND(E81*U81,2)</f>
        <v>0</v>
      </c>
      <c r="W81" s="220"/>
      <c r="X81" s="220" t="s">
        <v>217</v>
      </c>
      <c r="Y81" s="220" t="s">
        <v>187</v>
      </c>
      <c r="Z81" s="209"/>
      <c r="AA81" s="209"/>
      <c r="AB81" s="209"/>
      <c r="AC81" s="209"/>
      <c r="AD81" s="209"/>
      <c r="AE81" s="209"/>
      <c r="AF81" s="209"/>
      <c r="AG81" s="209" t="s">
        <v>357</v>
      </c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2" x14ac:dyDescent="0.25">
      <c r="A82" s="216"/>
      <c r="B82" s="217"/>
      <c r="C82" s="246"/>
      <c r="D82" s="241"/>
      <c r="E82" s="241"/>
      <c r="F82" s="241"/>
      <c r="G82" s="241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09"/>
      <c r="AA82" s="209"/>
      <c r="AB82" s="209"/>
      <c r="AC82" s="209"/>
      <c r="AD82" s="209"/>
      <c r="AE82" s="209"/>
      <c r="AF82" s="209"/>
      <c r="AG82" s="209" t="s">
        <v>191</v>
      </c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1" x14ac:dyDescent="0.25">
      <c r="A83" s="230">
        <v>32</v>
      </c>
      <c r="B83" s="231" t="s">
        <v>826</v>
      </c>
      <c r="C83" s="243" t="s">
        <v>720</v>
      </c>
      <c r="D83" s="232" t="s">
        <v>277</v>
      </c>
      <c r="E83" s="233">
        <v>7</v>
      </c>
      <c r="F83" s="234"/>
      <c r="G83" s="235">
        <f>ROUND(E83*F83,2)</f>
        <v>0</v>
      </c>
      <c r="H83" s="234"/>
      <c r="I83" s="235">
        <f>ROUND(E83*H83,2)</f>
        <v>0</v>
      </c>
      <c r="J83" s="234"/>
      <c r="K83" s="235">
        <f>ROUND(E83*J83,2)</f>
        <v>0</v>
      </c>
      <c r="L83" s="235">
        <v>21</v>
      </c>
      <c r="M83" s="235">
        <f>G83*(1+L83/100)</f>
        <v>0</v>
      </c>
      <c r="N83" s="233">
        <v>0</v>
      </c>
      <c r="O83" s="233">
        <f>ROUND(E83*N83,2)</f>
        <v>0</v>
      </c>
      <c r="P83" s="233">
        <v>0</v>
      </c>
      <c r="Q83" s="233">
        <f>ROUND(E83*P83,2)</f>
        <v>0</v>
      </c>
      <c r="R83" s="235"/>
      <c r="S83" s="235" t="s">
        <v>200</v>
      </c>
      <c r="T83" s="236" t="s">
        <v>185</v>
      </c>
      <c r="U83" s="220">
        <v>0</v>
      </c>
      <c r="V83" s="220">
        <f>ROUND(E83*U83,2)</f>
        <v>0</v>
      </c>
      <c r="W83" s="220"/>
      <c r="X83" s="220" t="s">
        <v>307</v>
      </c>
      <c r="Y83" s="220" t="s">
        <v>187</v>
      </c>
      <c r="Z83" s="209"/>
      <c r="AA83" s="209"/>
      <c r="AB83" s="209"/>
      <c r="AC83" s="209"/>
      <c r="AD83" s="209"/>
      <c r="AE83" s="209"/>
      <c r="AF83" s="209"/>
      <c r="AG83" s="209" t="s">
        <v>378</v>
      </c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2" x14ac:dyDescent="0.25">
      <c r="A84" s="216"/>
      <c r="B84" s="217"/>
      <c r="C84" s="246"/>
      <c r="D84" s="241"/>
      <c r="E84" s="241"/>
      <c r="F84" s="241"/>
      <c r="G84" s="241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09"/>
      <c r="AA84" s="209"/>
      <c r="AB84" s="209"/>
      <c r="AC84" s="209"/>
      <c r="AD84" s="209"/>
      <c r="AE84" s="209"/>
      <c r="AF84" s="209"/>
      <c r="AG84" s="209" t="s">
        <v>191</v>
      </c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x14ac:dyDescent="0.25">
      <c r="A85" s="3"/>
      <c r="B85" s="4"/>
      <c r="C85" s="247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AE85">
        <v>12</v>
      </c>
      <c r="AF85">
        <v>21</v>
      </c>
      <c r="AG85" t="s">
        <v>165</v>
      </c>
    </row>
    <row r="86" spans="1:60" x14ac:dyDescent="0.25">
      <c r="A86" s="212"/>
      <c r="B86" s="213" t="s">
        <v>29</v>
      </c>
      <c r="C86" s="248"/>
      <c r="D86" s="214"/>
      <c r="E86" s="215"/>
      <c r="F86" s="215"/>
      <c r="G86" s="229">
        <f>G8+G31+G46+G57+G76</f>
        <v>0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AE86">
        <f>SUMIF(L7:L84,AE85,G7:G84)</f>
        <v>0</v>
      </c>
      <c r="AF86">
        <f>SUMIF(L7:L84,AF85,G7:G84)</f>
        <v>0</v>
      </c>
      <c r="AG86" t="s">
        <v>210</v>
      </c>
    </row>
    <row r="87" spans="1:60" x14ac:dyDescent="0.25">
      <c r="C87" s="249"/>
      <c r="D87" s="10"/>
      <c r="AG87" t="s">
        <v>211</v>
      </c>
    </row>
    <row r="88" spans="1:60" x14ac:dyDescent="0.25">
      <c r="D88" s="10"/>
    </row>
    <row r="89" spans="1:60" x14ac:dyDescent="0.25">
      <c r="D89" s="10"/>
    </row>
    <row r="90" spans="1:60" x14ac:dyDescent="0.25">
      <c r="D90" s="10"/>
    </row>
    <row r="91" spans="1:60" x14ac:dyDescent="0.25">
      <c r="D91" s="10"/>
    </row>
    <row r="92" spans="1:60" x14ac:dyDescent="0.25">
      <c r="D92" s="10"/>
    </row>
    <row r="93" spans="1:60" x14ac:dyDescent="0.25">
      <c r="D93" s="10"/>
    </row>
    <row r="94" spans="1:60" x14ac:dyDescent="0.25">
      <c r="D94" s="10"/>
    </row>
    <row r="95" spans="1:60" x14ac:dyDescent="0.25">
      <c r="D95" s="10"/>
    </row>
    <row r="96" spans="1:60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IeLlI7YUyxlGi8KFrMGI1qOB4NHSm/oikhVV7iymI5V8EvTOVSFjbM43UjTgkxDp9nOZFhTypZjqwSf3P2zR6w==" saltValue="5SUwovdr0LV7ANLs5Vlfyw==" spinCount="100000" sheet="1" formatRows="0"/>
  <mergeCells count="44">
    <mergeCell ref="C82:G82"/>
    <mergeCell ref="C84:G84"/>
    <mergeCell ref="C70:G70"/>
    <mergeCell ref="C72:G72"/>
    <mergeCell ref="C74:G74"/>
    <mergeCell ref="C75:G75"/>
    <mergeCell ref="C78:G78"/>
    <mergeCell ref="C80:G80"/>
    <mergeCell ref="C59:G59"/>
    <mergeCell ref="C60:G60"/>
    <mergeCell ref="C62:G62"/>
    <mergeCell ref="C64:G64"/>
    <mergeCell ref="C66:G66"/>
    <mergeCell ref="C68:G68"/>
    <mergeCell ref="C45:G45"/>
    <mergeCell ref="C48:G48"/>
    <mergeCell ref="C50:G50"/>
    <mergeCell ref="C52:G52"/>
    <mergeCell ref="C54:G54"/>
    <mergeCell ref="C56:G56"/>
    <mergeCell ref="C35:G35"/>
    <mergeCell ref="C37:G37"/>
    <mergeCell ref="C39:G39"/>
    <mergeCell ref="C41:G41"/>
    <mergeCell ref="C42:G42"/>
    <mergeCell ref="C44:G44"/>
    <mergeCell ref="C23:G23"/>
    <mergeCell ref="C24:G24"/>
    <mergeCell ref="C26:G26"/>
    <mergeCell ref="C28:G28"/>
    <mergeCell ref="C30:G30"/>
    <mergeCell ref="C33:G33"/>
    <mergeCell ref="C13:G13"/>
    <mergeCell ref="C15:G15"/>
    <mergeCell ref="C17:G17"/>
    <mergeCell ref="C18:G18"/>
    <mergeCell ref="C20:G20"/>
    <mergeCell ref="C21:G21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55F20-7A2F-4E8C-BDA8-568219755B4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3" customWidth="1"/>
    <col min="3" max="3" width="63.33203125" style="173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212</v>
      </c>
      <c r="B1" s="194"/>
      <c r="C1" s="194"/>
      <c r="D1" s="194"/>
      <c r="E1" s="194"/>
      <c r="F1" s="194"/>
      <c r="G1" s="194"/>
      <c r="AG1" t="s">
        <v>152</v>
      </c>
    </row>
    <row r="2" spans="1:60" ht="25.05" customHeight="1" x14ac:dyDescent="0.25">
      <c r="A2" s="195" t="s">
        <v>7</v>
      </c>
      <c r="B2" s="49" t="s">
        <v>41</v>
      </c>
      <c r="C2" s="198" t="s">
        <v>42</v>
      </c>
      <c r="D2" s="196"/>
      <c r="E2" s="196"/>
      <c r="F2" s="196"/>
      <c r="G2" s="197"/>
      <c r="AG2" t="s">
        <v>153</v>
      </c>
    </row>
    <row r="3" spans="1:60" ht="25.05" customHeight="1" x14ac:dyDescent="0.25">
      <c r="A3" s="195" t="s">
        <v>8</v>
      </c>
      <c r="B3" s="49" t="s">
        <v>48</v>
      </c>
      <c r="C3" s="198" t="s">
        <v>42</v>
      </c>
      <c r="D3" s="196"/>
      <c r="E3" s="196"/>
      <c r="F3" s="196"/>
      <c r="G3" s="197"/>
      <c r="AC3" s="173" t="s">
        <v>153</v>
      </c>
      <c r="AG3" t="s">
        <v>155</v>
      </c>
    </row>
    <row r="4" spans="1:60" ht="25.05" customHeight="1" x14ac:dyDescent="0.25">
      <c r="A4" s="199" t="s">
        <v>9</v>
      </c>
      <c r="B4" s="200" t="s">
        <v>59</v>
      </c>
      <c r="C4" s="201" t="s">
        <v>60</v>
      </c>
      <c r="D4" s="202"/>
      <c r="E4" s="202"/>
      <c r="F4" s="202"/>
      <c r="G4" s="203"/>
      <c r="AG4" t="s">
        <v>156</v>
      </c>
    </row>
    <row r="5" spans="1:60" x14ac:dyDescent="0.25">
      <c r="D5" s="10"/>
    </row>
    <row r="6" spans="1:60" ht="39.6" x14ac:dyDescent="0.25">
      <c r="A6" s="205" t="s">
        <v>157</v>
      </c>
      <c r="B6" s="207" t="s">
        <v>158</v>
      </c>
      <c r="C6" s="207" t="s">
        <v>159</v>
      </c>
      <c r="D6" s="206" t="s">
        <v>160</v>
      </c>
      <c r="E6" s="205" t="s">
        <v>161</v>
      </c>
      <c r="F6" s="204" t="s">
        <v>162</v>
      </c>
      <c r="G6" s="205" t="s">
        <v>29</v>
      </c>
      <c r="H6" s="208" t="s">
        <v>30</v>
      </c>
      <c r="I6" s="208" t="s">
        <v>163</v>
      </c>
      <c r="J6" s="208" t="s">
        <v>31</v>
      </c>
      <c r="K6" s="208" t="s">
        <v>164</v>
      </c>
      <c r="L6" s="208" t="s">
        <v>165</v>
      </c>
      <c r="M6" s="208" t="s">
        <v>166</v>
      </c>
      <c r="N6" s="208" t="s">
        <v>167</v>
      </c>
      <c r="O6" s="208" t="s">
        <v>168</v>
      </c>
      <c r="P6" s="208" t="s">
        <v>169</v>
      </c>
      <c r="Q6" s="208" t="s">
        <v>170</v>
      </c>
      <c r="R6" s="208" t="s">
        <v>171</v>
      </c>
      <c r="S6" s="208" t="s">
        <v>172</v>
      </c>
      <c r="T6" s="208" t="s">
        <v>173</v>
      </c>
      <c r="U6" s="208" t="s">
        <v>174</v>
      </c>
      <c r="V6" s="208" t="s">
        <v>175</v>
      </c>
      <c r="W6" s="208" t="s">
        <v>176</v>
      </c>
      <c r="X6" s="208" t="s">
        <v>177</v>
      </c>
      <c r="Y6" s="208" t="s">
        <v>178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0"/>
      <c r="O7" s="210"/>
      <c r="P7" s="210"/>
      <c r="Q7" s="210"/>
      <c r="R7" s="211"/>
      <c r="S7" s="211"/>
      <c r="T7" s="211"/>
      <c r="U7" s="211"/>
      <c r="V7" s="211"/>
      <c r="W7" s="211"/>
      <c r="X7" s="211"/>
      <c r="Y7" s="211"/>
    </row>
    <row r="8" spans="1:60" x14ac:dyDescent="0.25">
      <c r="A8" s="223" t="s">
        <v>179</v>
      </c>
      <c r="B8" s="224" t="s">
        <v>101</v>
      </c>
      <c r="C8" s="242" t="s">
        <v>102</v>
      </c>
      <c r="D8" s="225"/>
      <c r="E8" s="226"/>
      <c r="F8" s="227"/>
      <c r="G8" s="227">
        <f>SUMIF(AG9:AG28,"&lt;&gt;NOR",G9:G28)</f>
        <v>0</v>
      </c>
      <c r="H8" s="227"/>
      <c r="I8" s="227">
        <f>SUM(I9:I28)</f>
        <v>0</v>
      </c>
      <c r="J8" s="227"/>
      <c r="K8" s="227">
        <f>SUM(K9:K28)</f>
        <v>0</v>
      </c>
      <c r="L8" s="227"/>
      <c r="M8" s="227">
        <f>SUM(M9:M28)</f>
        <v>0</v>
      </c>
      <c r="N8" s="226"/>
      <c r="O8" s="226">
        <f>SUM(O9:O28)</f>
        <v>0</v>
      </c>
      <c r="P8" s="226"/>
      <c r="Q8" s="226">
        <f>SUM(Q9:Q28)</f>
        <v>0</v>
      </c>
      <c r="R8" s="227"/>
      <c r="S8" s="227"/>
      <c r="T8" s="228"/>
      <c r="U8" s="222"/>
      <c r="V8" s="222">
        <f>SUM(V9:V28)</f>
        <v>0</v>
      </c>
      <c r="W8" s="222"/>
      <c r="X8" s="222"/>
      <c r="Y8" s="222"/>
      <c r="AG8" t="s">
        <v>180</v>
      </c>
    </row>
    <row r="9" spans="1:60" outlineLevel="1" x14ac:dyDescent="0.25">
      <c r="A9" s="230">
        <v>1</v>
      </c>
      <c r="B9" s="231" t="s">
        <v>827</v>
      </c>
      <c r="C9" s="243" t="s">
        <v>828</v>
      </c>
      <c r="D9" s="232" t="s">
        <v>277</v>
      </c>
      <c r="E9" s="233">
        <v>2</v>
      </c>
      <c r="F9" s="234"/>
      <c r="G9" s="235">
        <f>ROUND(E9*F9,2)</f>
        <v>0</v>
      </c>
      <c r="H9" s="234"/>
      <c r="I9" s="235">
        <f>ROUND(E9*H9,2)</f>
        <v>0</v>
      </c>
      <c r="J9" s="234"/>
      <c r="K9" s="235">
        <f>ROUND(E9*J9,2)</f>
        <v>0</v>
      </c>
      <c r="L9" s="235">
        <v>21</v>
      </c>
      <c r="M9" s="235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5"/>
      <c r="S9" s="235" t="s">
        <v>200</v>
      </c>
      <c r="T9" s="236" t="s">
        <v>185</v>
      </c>
      <c r="U9" s="220">
        <v>0</v>
      </c>
      <c r="V9" s="220">
        <f>ROUND(E9*U9,2)</f>
        <v>0</v>
      </c>
      <c r="W9" s="220"/>
      <c r="X9" s="220" t="s">
        <v>217</v>
      </c>
      <c r="Y9" s="220" t="s">
        <v>187</v>
      </c>
      <c r="Z9" s="209"/>
      <c r="AA9" s="209"/>
      <c r="AB9" s="209"/>
      <c r="AC9" s="209"/>
      <c r="AD9" s="209"/>
      <c r="AE9" s="209"/>
      <c r="AF9" s="209"/>
      <c r="AG9" s="209" t="s">
        <v>357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2" x14ac:dyDescent="0.25">
      <c r="A10" s="216"/>
      <c r="B10" s="217"/>
      <c r="C10" s="246"/>
      <c r="D10" s="241"/>
      <c r="E10" s="241"/>
      <c r="F10" s="241"/>
      <c r="G10" s="241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09"/>
      <c r="AA10" s="209"/>
      <c r="AB10" s="209"/>
      <c r="AC10" s="209"/>
      <c r="AD10" s="209"/>
      <c r="AE10" s="209"/>
      <c r="AF10" s="209"/>
      <c r="AG10" s="209" t="s">
        <v>191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30">
        <v>2</v>
      </c>
      <c r="B11" s="231" t="s">
        <v>616</v>
      </c>
      <c r="C11" s="243" t="s">
        <v>829</v>
      </c>
      <c r="D11" s="232" t="s">
        <v>277</v>
      </c>
      <c r="E11" s="233">
        <v>4</v>
      </c>
      <c r="F11" s="234"/>
      <c r="G11" s="235">
        <f>ROUND(E11*F11,2)</f>
        <v>0</v>
      </c>
      <c r="H11" s="234"/>
      <c r="I11" s="235">
        <f>ROUND(E11*H11,2)</f>
        <v>0</v>
      </c>
      <c r="J11" s="234"/>
      <c r="K11" s="235">
        <f>ROUND(E11*J11,2)</f>
        <v>0</v>
      </c>
      <c r="L11" s="235">
        <v>21</v>
      </c>
      <c r="M11" s="235">
        <f>G11*(1+L11/100)</f>
        <v>0</v>
      </c>
      <c r="N11" s="233">
        <v>0</v>
      </c>
      <c r="O11" s="233">
        <f>ROUND(E11*N11,2)</f>
        <v>0</v>
      </c>
      <c r="P11" s="233">
        <v>0</v>
      </c>
      <c r="Q11" s="233">
        <f>ROUND(E11*P11,2)</f>
        <v>0</v>
      </c>
      <c r="R11" s="235"/>
      <c r="S11" s="235" t="s">
        <v>200</v>
      </c>
      <c r="T11" s="236" t="s">
        <v>185</v>
      </c>
      <c r="U11" s="220">
        <v>0</v>
      </c>
      <c r="V11" s="220">
        <f>ROUND(E11*U11,2)</f>
        <v>0</v>
      </c>
      <c r="W11" s="220"/>
      <c r="X11" s="220" t="s">
        <v>217</v>
      </c>
      <c r="Y11" s="220" t="s">
        <v>187</v>
      </c>
      <c r="Z11" s="209"/>
      <c r="AA11" s="209"/>
      <c r="AB11" s="209"/>
      <c r="AC11" s="209"/>
      <c r="AD11" s="209"/>
      <c r="AE11" s="209"/>
      <c r="AF11" s="209"/>
      <c r="AG11" s="209" t="s">
        <v>357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2" x14ac:dyDescent="0.25">
      <c r="A12" s="216"/>
      <c r="B12" s="217"/>
      <c r="C12" s="246"/>
      <c r="D12" s="241"/>
      <c r="E12" s="241"/>
      <c r="F12" s="241"/>
      <c r="G12" s="241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09"/>
      <c r="AA12" s="209"/>
      <c r="AB12" s="209"/>
      <c r="AC12" s="209"/>
      <c r="AD12" s="209"/>
      <c r="AE12" s="209"/>
      <c r="AF12" s="209"/>
      <c r="AG12" s="209" t="s">
        <v>191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1" x14ac:dyDescent="0.25">
      <c r="A13" s="230">
        <v>3</v>
      </c>
      <c r="B13" s="231" t="s">
        <v>628</v>
      </c>
      <c r="C13" s="243" t="s">
        <v>830</v>
      </c>
      <c r="D13" s="232" t="s">
        <v>277</v>
      </c>
      <c r="E13" s="233">
        <v>2</v>
      </c>
      <c r="F13" s="234"/>
      <c r="G13" s="235">
        <f>ROUND(E13*F13,2)</f>
        <v>0</v>
      </c>
      <c r="H13" s="234"/>
      <c r="I13" s="235">
        <f>ROUND(E13*H13,2)</f>
        <v>0</v>
      </c>
      <c r="J13" s="234"/>
      <c r="K13" s="235">
        <f>ROUND(E13*J13,2)</f>
        <v>0</v>
      </c>
      <c r="L13" s="235">
        <v>21</v>
      </c>
      <c r="M13" s="235">
        <f>G13*(1+L13/100)</f>
        <v>0</v>
      </c>
      <c r="N13" s="233">
        <v>0</v>
      </c>
      <c r="O13" s="233">
        <f>ROUND(E13*N13,2)</f>
        <v>0</v>
      </c>
      <c r="P13" s="233">
        <v>0</v>
      </c>
      <c r="Q13" s="233">
        <f>ROUND(E13*P13,2)</f>
        <v>0</v>
      </c>
      <c r="R13" s="235"/>
      <c r="S13" s="235" t="s">
        <v>200</v>
      </c>
      <c r="T13" s="236" t="s">
        <v>185</v>
      </c>
      <c r="U13" s="220">
        <v>0</v>
      </c>
      <c r="V13" s="220">
        <f>ROUND(E13*U13,2)</f>
        <v>0</v>
      </c>
      <c r="W13" s="220"/>
      <c r="X13" s="220" t="s">
        <v>217</v>
      </c>
      <c r="Y13" s="220" t="s">
        <v>187</v>
      </c>
      <c r="Z13" s="209"/>
      <c r="AA13" s="209"/>
      <c r="AB13" s="209"/>
      <c r="AC13" s="209"/>
      <c r="AD13" s="209"/>
      <c r="AE13" s="209"/>
      <c r="AF13" s="209"/>
      <c r="AG13" s="209" t="s">
        <v>357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2" x14ac:dyDescent="0.25">
      <c r="A14" s="216"/>
      <c r="B14" s="217"/>
      <c r="C14" s="246"/>
      <c r="D14" s="241"/>
      <c r="E14" s="241"/>
      <c r="F14" s="241"/>
      <c r="G14" s="241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09"/>
      <c r="AA14" s="209"/>
      <c r="AB14" s="209"/>
      <c r="AC14" s="209"/>
      <c r="AD14" s="209"/>
      <c r="AE14" s="209"/>
      <c r="AF14" s="209"/>
      <c r="AG14" s="209" t="s">
        <v>191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1" x14ac:dyDescent="0.25">
      <c r="A15" s="230">
        <v>4</v>
      </c>
      <c r="B15" s="231" t="s">
        <v>630</v>
      </c>
      <c r="C15" s="243" t="s">
        <v>831</v>
      </c>
      <c r="D15" s="232" t="s">
        <v>277</v>
      </c>
      <c r="E15" s="233">
        <v>2</v>
      </c>
      <c r="F15" s="234"/>
      <c r="G15" s="235">
        <f>ROUND(E15*F15,2)</f>
        <v>0</v>
      </c>
      <c r="H15" s="234"/>
      <c r="I15" s="235">
        <f>ROUND(E15*H15,2)</f>
        <v>0</v>
      </c>
      <c r="J15" s="234"/>
      <c r="K15" s="235">
        <f>ROUND(E15*J15,2)</f>
        <v>0</v>
      </c>
      <c r="L15" s="235">
        <v>21</v>
      </c>
      <c r="M15" s="235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5"/>
      <c r="S15" s="235" t="s">
        <v>200</v>
      </c>
      <c r="T15" s="236" t="s">
        <v>185</v>
      </c>
      <c r="U15" s="220">
        <v>0</v>
      </c>
      <c r="V15" s="220">
        <f>ROUND(E15*U15,2)</f>
        <v>0</v>
      </c>
      <c r="W15" s="220"/>
      <c r="X15" s="220" t="s">
        <v>217</v>
      </c>
      <c r="Y15" s="220" t="s">
        <v>187</v>
      </c>
      <c r="Z15" s="209"/>
      <c r="AA15" s="209"/>
      <c r="AB15" s="209"/>
      <c r="AC15" s="209"/>
      <c r="AD15" s="209"/>
      <c r="AE15" s="209"/>
      <c r="AF15" s="209"/>
      <c r="AG15" s="209" t="s">
        <v>357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2" x14ac:dyDescent="0.25">
      <c r="A16" s="216"/>
      <c r="B16" s="217"/>
      <c r="C16" s="246"/>
      <c r="D16" s="241"/>
      <c r="E16" s="241"/>
      <c r="F16" s="241"/>
      <c r="G16" s="241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09"/>
      <c r="AA16" s="209"/>
      <c r="AB16" s="209"/>
      <c r="AC16" s="209"/>
      <c r="AD16" s="209"/>
      <c r="AE16" s="209"/>
      <c r="AF16" s="209"/>
      <c r="AG16" s="209" t="s">
        <v>191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1" x14ac:dyDescent="0.25">
      <c r="A17" s="230">
        <v>5</v>
      </c>
      <c r="B17" s="231" t="s">
        <v>633</v>
      </c>
      <c r="C17" s="243" t="s">
        <v>832</v>
      </c>
      <c r="D17" s="232" t="s">
        <v>277</v>
      </c>
      <c r="E17" s="233">
        <v>3</v>
      </c>
      <c r="F17" s="234"/>
      <c r="G17" s="235">
        <f>ROUND(E17*F17,2)</f>
        <v>0</v>
      </c>
      <c r="H17" s="234"/>
      <c r="I17" s="235">
        <f>ROUND(E17*H17,2)</f>
        <v>0</v>
      </c>
      <c r="J17" s="234"/>
      <c r="K17" s="235">
        <f>ROUND(E17*J17,2)</f>
        <v>0</v>
      </c>
      <c r="L17" s="235">
        <v>21</v>
      </c>
      <c r="M17" s="235">
        <f>G17*(1+L17/100)</f>
        <v>0</v>
      </c>
      <c r="N17" s="233">
        <v>0</v>
      </c>
      <c r="O17" s="233">
        <f>ROUND(E17*N17,2)</f>
        <v>0</v>
      </c>
      <c r="P17" s="233">
        <v>0</v>
      </c>
      <c r="Q17" s="233">
        <f>ROUND(E17*P17,2)</f>
        <v>0</v>
      </c>
      <c r="R17" s="235"/>
      <c r="S17" s="235" t="s">
        <v>200</v>
      </c>
      <c r="T17" s="236" t="s">
        <v>185</v>
      </c>
      <c r="U17" s="220">
        <v>0</v>
      </c>
      <c r="V17" s="220">
        <f>ROUND(E17*U17,2)</f>
        <v>0</v>
      </c>
      <c r="W17" s="220"/>
      <c r="X17" s="220" t="s">
        <v>217</v>
      </c>
      <c r="Y17" s="220" t="s">
        <v>187</v>
      </c>
      <c r="Z17" s="209"/>
      <c r="AA17" s="209"/>
      <c r="AB17" s="209"/>
      <c r="AC17" s="209"/>
      <c r="AD17" s="209"/>
      <c r="AE17" s="209"/>
      <c r="AF17" s="209"/>
      <c r="AG17" s="209" t="s">
        <v>357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2" x14ac:dyDescent="0.25">
      <c r="A18" s="216"/>
      <c r="B18" s="217"/>
      <c r="C18" s="246"/>
      <c r="D18" s="241"/>
      <c r="E18" s="241"/>
      <c r="F18" s="241"/>
      <c r="G18" s="241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09"/>
      <c r="AA18" s="209"/>
      <c r="AB18" s="209"/>
      <c r="AC18" s="209"/>
      <c r="AD18" s="209"/>
      <c r="AE18" s="209"/>
      <c r="AF18" s="209"/>
      <c r="AG18" s="209" t="s">
        <v>191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1" x14ac:dyDescent="0.25">
      <c r="A19" s="230">
        <v>6</v>
      </c>
      <c r="B19" s="231" t="s">
        <v>636</v>
      </c>
      <c r="C19" s="243" t="s">
        <v>833</v>
      </c>
      <c r="D19" s="232" t="s">
        <v>277</v>
      </c>
      <c r="E19" s="233">
        <v>2</v>
      </c>
      <c r="F19" s="234"/>
      <c r="G19" s="235">
        <f>ROUND(E19*F19,2)</f>
        <v>0</v>
      </c>
      <c r="H19" s="234"/>
      <c r="I19" s="235">
        <f>ROUND(E19*H19,2)</f>
        <v>0</v>
      </c>
      <c r="J19" s="234"/>
      <c r="K19" s="235">
        <f>ROUND(E19*J19,2)</f>
        <v>0</v>
      </c>
      <c r="L19" s="235">
        <v>21</v>
      </c>
      <c r="M19" s="235">
        <f>G19*(1+L19/100)</f>
        <v>0</v>
      </c>
      <c r="N19" s="233">
        <v>0</v>
      </c>
      <c r="O19" s="233">
        <f>ROUND(E19*N19,2)</f>
        <v>0</v>
      </c>
      <c r="P19" s="233">
        <v>0</v>
      </c>
      <c r="Q19" s="233">
        <f>ROUND(E19*P19,2)</f>
        <v>0</v>
      </c>
      <c r="R19" s="235"/>
      <c r="S19" s="235" t="s">
        <v>200</v>
      </c>
      <c r="T19" s="236" t="s">
        <v>185</v>
      </c>
      <c r="U19" s="220">
        <v>0</v>
      </c>
      <c r="V19" s="220">
        <f>ROUND(E19*U19,2)</f>
        <v>0</v>
      </c>
      <c r="W19" s="220"/>
      <c r="X19" s="220" t="s">
        <v>217</v>
      </c>
      <c r="Y19" s="220" t="s">
        <v>187</v>
      </c>
      <c r="Z19" s="209"/>
      <c r="AA19" s="209"/>
      <c r="AB19" s="209"/>
      <c r="AC19" s="209"/>
      <c r="AD19" s="209"/>
      <c r="AE19" s="209"/>
      <c r="AF19" s="209"/>
      <c r="AG19" s="209" t="s">
        <v>357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2" x14ac:dyDescent="0.25">
      <c r="A20" s="216"/>
      <c r="B20" s="217"/>
      <c r="C20" s="246"/>
      <c r="D20" s="241"/>
      <c r="E20" s="241"/>
      <c r="F20" s="241"/>
      <c r="G20" s="241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09"/>
      <c r="AA20" s="209"/>
      <c r="AB20" s="209"/>
      <c r="AC20" s="209"/>
      <c r="AD20" s="209"/>
      <c r="AE20" s="209"/>
      <c r="AF20" s="209"/>
      <c r="AG20" s="209" t="s">
        <v>191</v>
      </c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1" x14ac:dyDescent="0.25">
      <c r="A21" s="230">
        <v>7</v>
      </c>
      <c r="B21" s="231" t="s">
        <v>639</v>
      </c>
      <c r="C21" s="243" t="s">
        <v>834</v>
      </c>
      <c r="D21" s="232" t="s">
        <v>366</v>
      </c>
      <c r="E21" s="233">
        <v>8</v>
      </c>
      <c r="F21" s="234"/>
      <c r="G21" s="235">
        <f>ROUND(E21*F21,2)</f>
        <v>0</v>
      </c>
      <c r="H21" s="234"/>
      <c r="I21" s="235">
        <f>ROUND(E21*H21,2)</f>
        <v>0</v>
      </c>
      <c r="J21" s="234"/>
      <c r="K21" s="235">
        <f>ROUND(E21*J21,2)</f>
        <v>0</v>
      </c>
      <c r="L21" s="235">
        <v>21</v>
      </c>
      <c r="M21" s="235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5"/>
      <c r="S21" s="235" t="s">
        <v>200</v>
      </c>
      <c r="T21" s="236" t="s">
        <v>185</v>
      </c>
      <c r="U21" s="220">
        <v>0</v>
      </c>
      <c r="V21" s="220">
        <f>ROUND(E21*U21,2)</f>
        <v>0</v>
      </c>
      <c r="W21" s="220"/>
      <c r="X21" s="220" t="s">
        <v>217</v>
      </c>
      <c r="Y21" s="220" t="s">
        <v>187</v>
      </c>
      <c r="Z21" s="209"/>
      <c r="AA21" s="209"/>
      <c r="AB21" s="209"/>
      <c r="AC21" s="209"/>
      <c r="AD21" s="209"/>
      <c r="AE21" s="209"/>
      <c r="AF21" s="209"/>
      <c r="AG21" s="209" t="s">
        <v>357</v>
      </c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2" x14ac:dyDescent="0.25">
      <c r="A22" s="216"/>
      <c r="B22" s="217"/>
      <c r="C22" s="246"/>
      <c r="D22" s="241"/>
      <c r="E22" s="241"/>
      <c r="F22" s="241"/>
      <c r="G22" s="241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09"/>
      <c r="AA22" s="209"/>
      <c r="AB22" s="209"/>
      <c r="AC22" s="209"/>
      <c r="AD22" s="209"/>
      <c r="AE22" s="209"/>
      <c r="AF22" s="209"/>
      <c r="AG22" s="209" t="s">
        <v>191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1" x14ac:dyDescent="0.25">
      <c r="A23" s="230">
        <v>8</v>
      </c>
      <c r="B23" s="231" t="s">
        <v>642</v>
      </c>
      <c r="C23" s="243" t="s">
        <v>835</v>
      </c>
      <c r="D23" s="232" t="s">
        <v>366</v>
      </c>
      <c r="E23" s="233">
        <v>2</v>
      </c>
      <c r="F23" s="234"/>
      <c r="G23" s="235">
        <f>ROUND(E23*F23,2)</f>
        <v>0</v>
      </c>
      <c r="H23" s="234"/>
      <c r="I23" s="235">
        <f>ROUND(E23*H23,2)</f>
        <v>0</v>
      </c>
      <c r="J23" s="234"/>
      <c r="K23" s="235">
        <f>ROUND(E23*J23,2)</f>
        <v>0</v>
      </c>
      <c r="L23" s="235">
        <v>21</v>
      </c>
      <c r="M23" s="235">
        <f>G23*(1+L23/100)</f>
        <v>0</v>
      </c>
      <c r="N23" s="233">
        <v>0</v>
      </c>
      <c r="O23" s="233">
        <f>ROUND(E23*N23,2)</f>
        <v>0</v>
      </c>
      <c r="P23" s="233">
        <v>0</v>
      </c>
      <c r="Q23" s="233">
        <f>ROUND(E23*P23,2)</f>
        <v>0</v>
      </c>
      <c r="R23" s="235"/>
      <c r="S23" s="235" t="s">
        <v>200</v>
      </c>
      <c r="T23" s="236" t="s">
        <v>185</v>
      </c>
      <c r="U23" s="220">
        <v>0</v>
      </c>
      <c r="V23" s="220">
        <f>ROUND(E23*U23,2)</f>
        <v>0</v>
      </c>
      <c r="W23" s="220"/>
      <c r="X23" s="220" t="s">
        <v>217</v>
      </c>
      <c r="Y23" s="220" t="s">
        <v>187</v>
      </c>
      <c r="Z23" s="209"/>
      <c r="AA23" s="209"/>
      <c r="AB23" s="209"/>
      <c r="AC23" s="209"/>
      <c r="AD23" s="209"/>
      <c r="AE23" s="209"/>
      <c r="AF23" s="209"/>
      <c r="AG23" s="209" t="s">
        <v>357</v>
      </c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2" x14ac:dyDescent="0.25">
      <c r="A24" s="216"/>
      <c r="B24" s="217"/>
      <c r="C24" s="246"/>
      <c r="D24" s="241"/>
      <c r="E24" s="241"/>
      <c r="F24" s="241"/>
      <c r="G24" s="241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09"/>
      <c r="AA24" s="209"/>
      <c r="AB24" s="209"/>
      <c r="AC24" s="209"/>
      <c r="AD24" s="209"/>
      <c r="AE24" s="209"/>
      <c r="AF24" s="209"/>
      <c r="AG24" s="209" t="s">
        <v>191</v>
      </c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1" x14ac:dyDescent="0.25">
      <c r="A25" s="230">
        <v>9</v>
      </c>
      <c r="B25" s="231" t="s">
        <v>645</v>
      </c>
      <c r="C25" s="243" t="s">
        <v>836</v>
      </c>
      <c r="D25" s="232" t="s">
        <v>366</v>
      </c>
      <c r="E25" s="233">
        <v>8</v>
      </c>
      <c r="F25" s="234"/>
      <c r="G25" s="235">
        <f>ROUND(E25*F25,2)</f>
        <v>0</v>
      </c>
      <c r="H25" s="234"/>
      <c r="I25" s="235">
        <f>ROUND(E25*H25,2)</f>
        <v>0</v>
      </c>
      <c r="J25" s="234"/>
      <c r="K25" s="235">
        <f>ROUND(E25*J25,2)</f>
        <v>0</v>
      </c>
      <c r="L25" s="235">
        <v>21</v>
      </c>
      <c r="M25" s="235">
        <f>G25*(1+L25/100)</f>
        <v>0</v>
      </c>
      <c r="N25" s="233">
        <v>0</v>
      </c>
      <c r="O25" s="233">
        <f>ROUND(E25*N25,2)</f>
        <v>0</v>
      </c>
      <c r="P25" s="233">
        <v>0</v>
      </c>
      <c r="Q25" s="233">
        <f>ROUND(E25*P25,2)</f>
        <v>0</v>
      </c>
      <c r="R25" s="235"/>
      <c r="S25" s="235" t="s">
        <v>200</v>
      </c>
      <c r="T25" s="236" t="s">
        <v>185</v>
      </c>
      <c r="U25" s="220">
        <v>0</v>
      </c>
      <c r="V25" s="220">
        <f>ROUND(E25*U25,2)</f>
        <v>0</v>
      </c>
      <c r="W25" s="220"/>
      <c r="X25" s="220" t="s">
        <v>217</v>
      </c>
      <c r="Y25" s="220" t="s">
        <v>187</v>
      </c>
      <c r="Z25" s="209"/>
      <c r="AA25" s="209"/>
      <c r="AB25" s="209"/>
      <c r="AC25" s="209"/>
      <c r="AD25" s="209"/>
      <c r="AE25" s="209"/>
      <c r="AF25" s="209"/>
      <c r="AG25" s="209" t="s">
        <v>357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2" x14ac:dyDescent="0.25">
      <c r="A26" s="216"/>
      <c r="B26" s="217"/>
      <c r="C26" s="246"/>
      <c r="D26" s="241"/>
      <c r="E26" s="241"/>
      <c r="F26" s="241"/>
      <c r="G26" s="241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09"/>
      <c r="AA26" s="209"/>
      <c r="AB26" s="209"/>
      <c r="AC26" s="209"/>
      <c r="AD26" s="209"/>
      <c r="AE26" s="209"/>
      <c r="AF26" s="209"/>
      <c r="AG26" s="209" t="s">
        <v>191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30">
        <v>10</v>
      </c>
      <c r="B27" s="231" t="s">
        <v>648</v>
      </c>
      <c r="C27" s="243" t="s">
        <v>837</v>
      </c>
      <c r="D27" s="232" t="s">
        <v>366</v>
      </c>
      <c r="E27" s="233">
        <v>18</v>
      </c>
      <c r="F27" s="234"/>
      <c r="G27" s="235">
        <f>ROUND(E27*F27,2)</f>
        <v>0</v>
      </c>
      <c r="H27" s="234"/>
      <c r="I27" s="235">
        <f>ROUND(E27*H27,2)</f>
        <v>0</v>
      </c>
      <c r="J27" s="234"/>
      <c r="K27" s="235">
        <f>ROUND(E27*J27,2)</f>
        <v>0</v>
      </c>
      <c r="L27" s="235">
        <v>21</v>
      </c>
      <c r="M27" s="235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5"/>
      <c r="S27" s="235" t="s">
        <v>200</v>
      </c>
      <c r="T27" s="236" t="s">
        <v>185</v>
      </c>
      <c r="U27" s="220">
        <v>0</v>
      </c>
      <c r="V27" s="220">
        <f>ROUND(E27*U27,2)</f>
        <v>0</v>
      </c>
      <c r="W27" s="220"/>
      <c r="X27" s="220" t="s">
        <v>307</v>
      </c>
      <c r="Y27" s="220" t="s">
        <v>187</v>
      </c>
      <c r="Z27" s="209"/>
      <c r="AA27" s="209"/>
      <c r="AB27" s="209"/>
      <c r="AC27" s="209"/>
      <c r="AD27" s="209"/>
      <c r="AE27" s="209"/>
      <c r="AF27" s="209"/>
      <c r="AG27" s="209" t="s">
        <v>378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2" x14ac:dyDescent="0.25">
      <c r="A28" s="216"/>
      <c r="B28" s="217"/>
      <c r="C28" s="246"/>
      <c r="D28" s="241"/>
      <c r="E28" s="241"/>
      <c r="F28" s="241"/>
      <c r="G28" s="241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09"/>
      <c r="AA28" s="209"/>
      <c r="AB28" s="209"/>
      <c r="AC28" s="209"/>
      <c r="AD28" s="209"/>
      <c r="AE28" s="209"/>
      <c r="AF28" s="209"/>
      <c r="AG28" s="209" t="s">
        <v>191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x14ac:dyDescent="0.25">
      <c r="A29" s="223" t="s">
        <v>179</v>
      </c>
      <c r="B29" s="224" t="s">
        <v>103</v>
      </c>
      <c r="C29" s="242" t="s">
        <v>90</v>
      </c>
      <c r="D29" s="225"/>
      <c r="E29" s="226"/>
      <c r="F29" s="227"/>
      <c r="G29" s="227">
        <f>SUMIF(AG30:AG31,"&lt;&gt;NOR",G30:G31)</f>
        <v>0</v>
      </c>
      <c r="H29" s="227"/>
      <c r="I29" s="227">
        <f>SUM(I30:I31)</f>
        <v>0</v>
      </c>
      <c r="J29" s="227"/>
      <c r="K29" s="227">
        <f>SUM(K30:K31)</f>
        <v>0</v>
      </c>
      <c r="L29" s="227"/>
      <c r="M29" s="227">
        <f>SUM(M30:M31)</f>
        <v>0</v>
      </c>
      <c r="N29" s="226"/>
      <c r="O29" s="226">
        <f>SUM(O30:O31)</f>
        <v>0</v>
      </c>
      <c r="P29" s="226"/>
      <c r="Q29" s="226">
        <f>SUM(Q30:Q31)</f>
        <v>0</v>
      </c>
      <c r="R29" s="227"/>
      <c r="S29" s="227"/>
      <c r="T29" s="228"/>
      <c r="U29" s="222"/>
      <c r="V29" s="222">
        <f>SUM(V30:V31)</f>
        <v>0</v>
      </c>
      <c r="W29" s="222"/>
      <c r="X29" s="222"/>
      <c r="Y29" s="222"/>
      <c r="AG29" t="s">
        <v>180</v>
      </c>
    </row>
    <row r="30" spans="1:60" outlineLevel="1" x14ac:dyDescent="0.25">
      <c r="A30" s="230">
        <v>11</v>
      </c>
      <c r="B30" s="231" t="s">
        <v>651</v>
      </c>
      <c r="C30" s="243" t="s">
        <v>838</v>
      </c>
      <c r="D30" s="232" t="s">
        <v>356</v>
      </c>
      <c r="E30" s="233">
        <v>2</v>
      </c>
      <c r="F30" s="234"/>
      <c r="G30" s="235">
        <f>ROUND(E30*F30,2)</f>
        <v>0</v>
      </c>
      <c r="H30" s="234"/>
      <c r="I30" s="235">
        <f>ROUND(E30*H30,2)</f>
        <v>0</v>
      </c>
      <c r="J30" s="234"/>
      <c r="K30" s="235">
        <f>ROUND(E30*J30,2)</f>
        <v>0</v>
      </c>
      <c r="L30" s="235">
        <v>21</v>
      </c>
      <c r="M30" s="235">
        <f>G30*(1+L30/100)</f>
        <v>0</v>
      </c>
      <c r="N30" s="233">
        <v>0</v>
      </c>
      <c r="O30" s="233">
        <f>ROUND(E30*N30,2)</f>
        <v>0</v>
      </c>
      <c r="P30" s="233">
        <v>0</v>
      </c>
      <c r="Q30" s="233">
        <f>ROUND(E30*P30,2)</f>
        <v>0</v>
      </c>
      <c r="R30" s="235"/>
      <c r="S30" s="235" t="s">
        <v>200</v>
      </c>
      <c r="T30" s="236" t="s">
        <v>185</v>
      </c>
      <c r="U30" s="220">
        <v>0</v>
      </c>
      <c r="V30" s="220">
        <f>ROUND(E30*U30,2)</f>
        <v>0</v>
      </c>
      <c r="W30" s="220"/>
      <c r="X30" s="220" t="s">
        <v>217</v>
      </c>
      <c r="Y30" s="220" t="s">
        <v>187</v>
      </c>
      <c r="Z30" s="209"/>
      <c r="AA30" s="209"/>
      <c r="AB30" s="209"/>
      <c r="AC30" s="209"/>
      <c r="AD30" s="209"/>
      <c r="AE30" s="209"/>
      <c r="AF30" s="209"/>
      <c r="AG30" s="209" t="s">
        <v>357</v>
      </c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2" x14ac:dyDescent="0.25">
      <c r="A31" s="216"/>
      <c r="B31" s="217"/>
      <c r="C31" s="246"/>
      <c r="D31" s="241"/>
      <c r="E31" s="241"/>
      <c r="F31" s="241"/>
      <c r="G31" s="241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09"/>
      <c r="AA31" s="209"/>
      <c r="AB31" s="209"/>
      <c r="AC31" s="209"/>
      <c r="AD31" s="209"/>
      <c r="AE31" s="209"/>
      <c r="AF31" s="209"/>
      <c r="AG31" s="209" t="s">
        <v>191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x14ac:dyDescent="0.25">
      <c r="A32" s="223" t="s">
        <v>179</v>
      </c>
      <c r="B32" s="224" t="s">
        <v>134</v>
      </c>
      <c r="C32" s="242" t="s">
        <v>135</v>
      </c>
      <c r="D32" s="225"/>
      <c r="E32" s="226"/>
      <c r="F32" s="227"/>
      <c r="G32" s="227">
        <f>SUMIF(AG33:AG42,"&lt;&gt;NOR",G33:G42)</f>
        <v>0</v>
      </c>
      <c r="H32" s="227"/>
      <c r="I32" s="227">
        <f>SUM(I33:I42)</f>
        <v>0</v>
      </c>
      <c r="J32" s="227"/>
      <c r="K32" s="227">
        <f>SUM(K33:K42)</f>
        <v>0</v>
      </c>
      <c r="L32" s="227"/>
      <c r="M32" s="227">
        <f>SUM(M33:M42)</f>
        <v>0</v>
      </c>
      <c r="N32" s="226"/>
      <c r="O32" s="226">
        <f>SUM(O33:O42)</f>
        <v>0</v>
      </c>
      <c r="P32" s="226"/>
      <c r="Q32" s="226">
        <f>SUM(Q33:Q42)</f>
        <v>0</v>
      </c>
      <c r="R32" s="227"/>
      <c r="S32" s="227"/>
      <c r="T32" s="228"/>
      <c r="U32" s="222"/>
      <c r="V32" s="222">
        <f>SUM(V33:V42)</f>
        <v>0</v>
      </c>
      <c r="W32" s="222"/>
      <c r="X32" s="222"/>
      <c r="Y32" s="222"/>
      <c r="AG32" t="s">
        <v>180</v>
      </c>
    </row>
    <row r="33" spans="1:60" outlineLevel="1" x14ac:dyDescent="0.25">
      <c r="A33" s="230">
        <v>12</v>
      </c>
      <c r="B33" s="231" t="s">
        <v>654</v>
      </c>
      <c r="C33" s="243" t="s">
        <v>839</v>
      </c>
      <c r="D33" s="232" t="s">
        <v>356</v>
      </c>
      <c r="E33" s="233">
        <v>1</v>
      </c>
      <c r="F33" s="234"/>
      <c r="G33" s="235">
        <f>ROUND(E33*F33,2)</f>
        <v>0</v>
      </c>
      <c r="H33" s="234"/>
      <c r="I33" s="235">
        <f>ROUND(E33*H33,2)</f>
        <v>0</v>
      </c>
      <c r="J33" s="234"/>
      <c r="K33" s="235">
        <f>ROUND(E33*J33,2)</f>
        <v>0</v>
      </c>
      <c r="L33" s="235">
        <v>21</v>
      </c>
      <c r="M33" s="235">
        <f>G33*(1+L33/100)</f>
        <v>0</v>
      </c>
      <c r="N33" s="233">
        <v>0</v>
      </c>
      <c r="O33" s="233">
        <f>ROUND(E33*N33,2)</f>
        <v>0</v>
      </c>
      <c r="P33" s="233">
        <v>0</v>
      </c>
      <c r="Q33" s="233">
        <f>ROUND(E33*P33,2)</f>
        <v>0</v>
      </c>
      <c r="R33" s="235"/>
      <c r="S33" s="235" t="s">
        <v>200</v>
      </c>
      <c r="T33" s="236" t="s">
        <v>185</v>
      </c>
      <c r="U33" s="220">
        <v>0</v>
      </c>
      <c r="V33" s="220">
        <f>ROUND(E33*U33,2)</f>
        <v>0</v>
      </c>
      <c r="W33" s="220"/>
      <c r="X33" s="220" t="s">
        <v>217</v>
      </c>
      <c r="Y33" s="220" t="s">
        <v>187</v>
      </c>
      <c r="Z33" s="209"/>
      <c r="AA33" s="209"/>
      <c r="AB33" s="209"/>
      <c r="AC33" s="209"/>
      <c r="AD33" s="209"/>
      <c r="AE33" s="209"/>
      <c r="AF33" s="209"/>
      <c r="AG33" s="209" t="s">
        <v>685</v>
      </c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2" x14ac:dyDescent="0.25">
      <c r="A34" s="216"/>
      <c r="B34" s="217"/>
      <c r="C34" s="246"/>
      <c r="D34" s="241"/>
      <c r="E34" s="241"/>
      <c r="F34" s="241"/>
      <c r="G34" s="241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09"/>
      <c r="AA34" s="209"/>
      <c r="AB34" s="209"/>
      <c r="AC34" s="209"/>
      <c r="AD34" s="209"/>
      <c r="AE34" s="209"/>
      <c r="AF34" s="209"/>
      <c r="AG34" s="209" t="s">
        <v>191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1" x14ac:dyDescent="0.25">
      <c r="A35" s="230">
        <v>13</v>
      </c>
      <c r="B35" s="231" t="s">
        <v>657</v>
      </c>
      <c r="C35" s="243" t="s">
        <v>840</v>
      </c>
      <c r="D35" s="232" t="s">
        <v>356</v>
      </c>
      <c r="E35" s="233">
        <v>1</v>
      </c>
      <c r="F35" s="234"/>
      <c r="G35" s="235">
        <f>ROUND(E35*F35,2)</f>
        <v>0</v>
      </c>
      <c r="H35" s="234"/>
      <c r="I35" s="235">
        <f>ROUND(E35*H35,2)</f>
        <v>0</v>
      </c>
      <c r="J35" s="234"/>
      <c r="K35" s="235">
        <f>ROUND(E35*J35,2)</f>
        <v>0</v>
      </c>
      <c r="L35" s="235">
        <v>21</v>
      </c>
      <c r="M35" s="235">
        <f>G35*(1+L35/100)</f>
        <v>0</v>
      </c>
      <c r="N35" s="233">
        <v>0</v>
      </c>
      <c r="O35" s="233">
        <f>ROUND(E35*N35,2)</f>
        <v>0</v>
      </c>
      <c r="P35" s="233">
        <v>0</v>
      </c>
      <c r="Q35" s="233">
        <f>ROUND(E35*P35,2)</f>
        <v>0</v>
      </c>
      <c r="R35" s="235"/>
      <c r="S35" s="235" t="s">
        <v>200</v>
      </c>
      <c r="T35" s="236" t="s">
        <v>185</v>
      </c>
      <c r="U35" s="220">
        <v>0</v>
      </c>
      <c r="V35" s="220">
        <f>ROUND(E35*U35,2)</f>
        <v>0</v>
      </c>
      <c r="W35" s="220"/>
      <c r="X35" s="220" t="s">
        <v>217</v>
      </c>
      <c r="Y35" s="220" t="s">
        <v>187</v>
      </c>
      <c r="Z35" s="209"/>
      <c r="AA35" s="209"/>
      <c r="AB35" s="209"/>
      <c r="AC35" s="209"/>
      <c r="AD35" s="209"/>
      <c r="AE35" s="209"/>
      <c r="AF35" s="209"/>
      <c r="AG35" s="209" t="s">
        <v>685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2" x14ac:dyDescent="0.25">
      <c r="A36" s="216"/>
      <c r="B36" s="217"/>
      <c r="C36" s="246"/>
      <c r="D36" s="241"/>
      <c r="E36" s="241"/>
      <c r="F36" s="241"/>
      <c r="G36" s="241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09"/>
      <c r="AA36" s="209"/>
      <c r="AB36" s="209"/>
      <c r="AC36" s="209"/>
      <c r="AD36" s="209"/>
      <c r="AE36" s="209"/>
      <c r="AF36" s="209"/>
      <c r="AG36" s="209" t="s">
        <v>191</v>
      </c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1" x14ac:dyDescent="0.25">
      <c r="A37" s="230">
        <v>14</v>
      </c>
      <c r="B37" s="231" t="s">
        <v>660</v>
      </c>
      <c r="C37" s="243" t="s">
        <v>684</v>
      </c>
      <c r="D37" s="232" t="s">
        <v>356</v>
      </c>
      <c r="E37" s="233">
        <v>1</v>
      </c>
      <c r="F37" s="234"/>
      <c r="G37" s="235">
        <f>ROUND(E37*F37,2)</f>
        <v>0</v>
      </c>
      <c r="H37" s="234"/>
      <c r="I37" s="235">
        <f>ROUND(E37*H37,2)</f>
        <v>0</v>
      </c>
      <c r="J37" s="234"/>
      <c r="K37" s="235">
        <f>ROUND(E37*J37,2)</f>
        <v>0</v>
      </c>
      <c r="L37" s="235">
        <v>21</v>
      </c>
      <c r="M37" s="235">
        <f>G37*(1+L37/100)</f>
        <v>0</v>
      </c>
      <c r="N37" s="233">
        <v>0</v>
      </c>
      <c r="O37" s="233">
        <f>ROUND(E37*N37,2)</f>
        <v>0</v>
      </c>
      <c r="P37" s="233">
        <v>0</v>
      </c>
      <c r="Q37" s="233">
        <f>ROUND(E37*P37,2)</f>
        <v>0</v>
      </c>
      <c r="R37" s="235"/>
      <c r="S37" s="235" t="s">
        <v>200</v>
      </c>
      <c r="T37" s="236" t="s">
        <v>185</v>
      </c>
      <c r="U37" s="220">
        <v>0</v>
      </c>
      <c r="V37" s="220">
        <f>ROUND(E37*U37,2)</f>
        <v>0</v>
      </c>
      <c r="W37" s="220"/>
      <c r="X37" s="220" t="s">
        <v>217</v>
      </c>
      <c r="Y37" s="220" t="s">
        <v>187</v>
      </c>
      <c r="Z37" s="209"/>
      <c r="AA37" s="209"/>
      <c r="AB37" s="209"/>
      <c r="AC37" s="209"/>
      <c r="AD37" s="209"/>
      <c r="AE37" s="209"/>
      <c r="AF37" s="209"/>
      <c r="AG37" s="209" t="s">
        <v>685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2" x14ac:dyDescent="0.25">
      <c r="A38" s="216"/>
      <c r="B38" s="217"/>
      <c r="C38" s="246"/>
      <c r="D38" s="241"/>
      <c r="E38" s="241"/>
      <c r="F38" s="241"/>
      <c r="G38" s="241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09"/>
      <c r="AA38" s="209"/>
      <c r="AB38" s="209"/>
      <c r="AC38" s="209"/>
      <c r="AD38" s="209"/>
      <c r="AE38" s="209"/>
      <c r="AF38" s="209"/>
      <c r="AG38" s="209" t="s">
        <v>191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30">
        <v>15</v>
      </c>
      <c r="B39" s="231" t="s">
        <v>663</v>
      </c>
      <c r="C39" s="243" t="s">
        <v>703</v>
      </c>
      <c r="D39" s="232" t="s">
        <v>356</v>
      </c>
      <c r="E39" s="233">
        <v>1</v>
      </c>
      <c r="F39" s="234"/>
      <c r="G39" s="235">
        <f>ROUND(E39*F39,2)</f>
        <v>0</v>
      </c>
      <c r="H39" s="234"/>
      <c r="I39" s="235">
        <f>ROUND(E39*H39,2)</f>
        <v>0</v>
      </c>
      <c r="J39" s="234"/>
      <c r="K39" s="235">
        <f>ROUND(E39*J39,2)</f>
        <v>0</v>
      </c>
      <c r="L39" s="235">
        <v>21</v>
      </c>
      <c r="M39" s="235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5"/>
      <c r="S39" s="235" t="s">
        <v>200</v>
      </c>
      <c r="T39" s="236" t="s">
        <v>185</v>
      </c>
      <c r="U39" s="220">
        <v>0</v>
      </c>
      <c r="V39" s="220">
        <f>ROUND(E39*U39,2)</f>
        <v>0</v>
      </c>
      <c r="W39" s="220"/>
      <c r="X39" s="220" t="s">
        <v>217</v>
      </c>
      <c r="Y39" s="220" t="s">
        <v>187</v>
      </c>
      <c r="Z39" s="209"/>
      <c r="AA39" s="209"/>
      <c r="AB39" s="209"/>
      <c r="AC39" s="209"/>
      <c r="AD39" s="209"/>
      <c r="AE39" s="209"/>
      <c r="AF39" s="209"/>
      <c r="AG39" s="209" t="s">
        <v>685</v>
      </c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2" x14ac:dyDescent="0.25">
      <c r="A40" s="216"/>
      <c r="B40" s="217"/>
      <c r="C40" s="246"/>
      <c r="D40" s="241"/>
      <c r="E40" s="241"/>
      <c r="F40" s="241"/>
      <c r="G40" s="241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09"/>
      <c r="AA40" s="209"/>
      <c r="AB40" s="209"/>
      <c r="AC40" s="209"/>
      <c r="AD40" s="209"/>
      <c r="AE40" s="209"/>
      <c r="AF40" s="209"/>
      <c r="AG40" s="209" t="s">
        <v>191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1" x14ac:dyDescent="0.25">
      <c r="A41" s="230">
        <v>16</v>
      </c>
      <c r="B41" s="231" t="s">
        <v>666</v>
      </c>
      <c r="C41" s="243" t="s">
        <v>841</v>
      </c>
      <c r="D41" s="232" t="s">
        <v>356</v>
      </c>
      <c r="E41" s="233">
        <v>1</v>
      </c>
      <c r="F41" s="234"/>
      <c r="G41" s="235">
        <f>ROUND(E41*F41,2)</f>
        <v>0</v>
      </c>
      <c r="H41" s="234"/>
      <c r="I41" s="235">
        <f>ROUND(E41*H41,2)</f>
        <v>0</v>
      </c>
      <c r="J41" s="234"/>
      <c r="K41" s="235">
        <f>ROUND(E41*J41,2)</f>
        <v>0</v>
      </c>
      <c r="L41" s="235">
        <v>21</v>
      </c>
      <c r="M41" s="235">
        <f>G41*(1+L41/100)</f>
        <v>0</v>
      </c>
      <c r="N41" s="233">
        <v>0</v>
      </c>
      <c r="O41" s="233">
        <f>ROUND(E41*N41,2)</f>
        <v>0</v>
      </c>
      <c r="P41" s="233">
        <v>0</v>
      </c>
      <c r="Q41" s="233">
        <f>ROUND(E41*P41,2)</f>
        <v>0</v>
      </c>
      <c r="R41" s="235"/>
      <c r="S41" s="235" t="s">
        <v>200</v>
      </c>
      <c r="T41" s="236" t="s">
        <v>185</v>
      </c>
      <c r="U41" s="220">
        <v>0</v>
      </c>
      <c r="V41" s="220">
        <f>ROUND(E41*U41,2)</f>
        <v>0</v>
      </c>
      <c r="W41" s="220"/>
      <c r="X41" s="220" t="s">
        <v>217</v>
      </c>
      <c r="Y41" s="220" t="s">
        <v>187</v>
      </c>
      <c r="Z41" s="209"/>
      <c r="AA41" s="209"/>
      <c r="AB41" s="209"/>
      <c r="AC41" s="209"/>
      <c r="AD41" s="209"/>
      <c r="AE41" s="209"/>
      <c r="AF41" s="209"/>
      <c r="AG41" s="209" t="s">
        <v>685</v>
      </c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2" x14ac:dyDescent="0.25">
      <c r="A42" s="216"/>
      <c r="B42" s="217"/>
      <c r="C42" s="246"/>
      <c r="D42" s="241"/>
      <c r="E42" s="241"/>
      <c r="F42" s="241"/>
      <c r="G42" s="241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09"/>
      <c r="AA42" s="209"/>
      <c r="AB42" s="209"/>
      <c r="AC42" s="209"/>
      <c r="AD42" s="209"/>
      <c r="AE42" s="209"/>
      <c r="AF42" s="209"/>
      <c r="AG42" s="209" t="s">
        <v>191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x14ac:dyDescent="0.25">
      <c r="A43" s="3"/>
      <c r="B43" s="4"/>
      <c r="C43" s="247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v>12</v>
      </c>
      <c r="AF43">
        <v>21</v>
      </c>
      <c r="AG43" t="s">
        <v>165</v>
      </c>
    </row>
    <row r="44" spans="1:60" x14ac:dyDescent="0.25">
      <c r="A44" s="212"/>
      <c r="B44" s="213" t="s">
        <v>29</v>
      </c>
      <c r="C44" s="248"/>
      <c r="D44" s="214"/>
      <c r="E44" s="215"/>
      <c r="F44" s="215"/>
      <c r="G44" s="229">
        <f>G8+G29+G32</f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AE44">
        <f>SUMIF(L7:L42,AE43,G7:G42)</f>
        <v>0</v>
      </c>
      <c r="AF44">
        <f>SUMIF(L7:L42,AF43,G7:G42)</f>
        <v>0</v>
      </c>
      <c r="AG44" t="s">
        <v>210</v>
      </c>
    </row>
    <row r="45" spans="1:60" x14ac:dyDescent="0.25">
      <c r="C45" s="249"/>
      <c r="D45" s="10"/>
      <c r="AG45" t="s">
        <v>211</v>
      </c>
    </row>
    <row r="46" spans="1:60" x14ac:dyDescent="0.25">
      <c r="D46" s="10"/>
    </row>
    <row r="47" spans="1:60" x14ac:dyDescent="0.25">
      <c r="D47" s="10"/>
    </row>
    <row r="48" spans="1:60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w9AZGQGkCYWDSIjJs11g86oPn3DASbSOayv07F4/NHkbZmNyvN6PVtuiVmEp5Pr99597kzrmlJJ3m2jEoQJEXg==" saltValue="o5T1f+LGa95u+DfY4VwvcQ==" spinCount="100000" sheet="1" formatRows="0"/>
  <mergeCells count="20">
    <mergeCell ref="C40:G40"/>
    <mergeCell ref="C42:G42"/>
    <mergeCell ref="C26:G26"/>
    <mergeCell ref="C28:G28"/>
    <mergeCell ref="C31:G31"/>
    <mergeCell ref="C34:G34"/>
    <mergeCell ref="C36:G36"/>
    <mergeCell ref="C38:G38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62</vt:i4>
      </vt:variant>
    </vt:vector>
  </HeadingPairs>
  <TitlesOfParts>
    <vt:vector size="72" baseType="lpstr">
      <vt:lpstr>Stavba</vt:lpstr>
      <vt:lpstr>VzorPolozky</vt:lpstr>
      <vt:lpstr>00 00 Naklady</vt:lpstr>
      <vt:lpstr>SO 01 D.1.1. Pol</vt:lpstr>
      <vt:lpstr>SO 01 D.4.1.1 Pol</vt:lpstr>
      <vt:lpstr>SO 01 D.4.1.2 Pol</vt:lpstr>
      <vt:lpstr>SO 01 D.4.1.3 Pol</vt:lpstr>
      <vt:lpstr>SO 01 D.4.1.4 Pol</vt:lpstr>
      <vt:lpstr>SO 01 D.4.2 Pol</vt:lpstr>
      <vt:lpstr>SO 01 D.4.3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00 Naklady'!Názvy_tisku</vt:lpstr>
      <vt:lpstr>'SO 01 D.1.1. Pol'!Názvy_tisku</vt:lpstr>
      <vt:lpstr>'SO 01 D.4.1.1 Pol'!Názvy_tisku</vt:lpstr>
      <vt:lpstr>'SO 01 D.4.1.2 Pol'!Názvy_tisku</vt:lpstr>
      <vt:lpstr>'SO 01 D.4.1.3 Pol'!Názvy_tisku</vt:lpstr>
      <vt:lpstr>'SO 01 D.4.1.4 Pol'!Názvy_tisku</vt:lpstr>
      <vt:lpstr>'SO 01 D.4.2 Pol'!Názvy_tisku</vt:lpstr>
      <vt:lpstr>'SO 01 D.4.3 Pol'!Názvy_tisku</vt:lpstr>
      <vt:lpstr>oadresa</vt:lpstr>
      <vt:lpstr>Stavba!Objednatel</vt:lpstr>
      <vt:lpstr>Stavba!Objekt</vt:lpstr>
      <vt:lpstr>'00 00 Naklady'!Oblast_tisku</vt:lpstr>
      <vt:lpstr>'SO 01 D.1.1. Pol'!Oblast_tisku</vt:lpstr>
      <vt:lpstr>'SO 01 D.4.1.1 Pol'!Oblast_tisku</vt:lpstr>
      <vt:lpstr>'SO 01 D.4.1.2 Pol'!Oblast_tisku</vt:lpstr>
      <vt:lpstr>'SO 01 D.4.1.3 Pol'!Oblast_tisku</vt:lpstr>
      <vt:lpstr>'SO 01 D.4.1.4 Pol'!Oblast_tisku</vt:lpstr>
      <vt:lpstr>'SO 01 D.4.2 Pol'!Oblast_tisku</vt:lpstr>
      <vt:lpstr>'SO 01 D.4.3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pepa</dc:creator>
  <cp:lastModifiedBy>pepa</cp:lastModifiedBy>
  <cp:lastPrinted>2019-03-19T12:27:02Z</cp:lastPrinted>
  <dcterms:created xsi:type="dcterms:W3CDTF">2009-04-08T07:15:50Z</dcterms:created>
  <dcterms:modified xsi:type="dcterms:W3CDTF">2026-02-11T09:47:22Z</dcterms:modified>
</cp:coreProperties>
</file>