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Z_Administrace\JM_096_ISŠ_autom_Brno\Strecha_Dunajevskeho\02_ZD\260130_klientovi\"/>
    </mc:Choice>
  </mc:AlternateContent>
  <xr:revisionPtr revIDLastSave="0" documentId="13_ncr:1_{1EDD9F6B-1E0C-4F27-A646-E00C419C9824}" xr6:coauthVersionLast="47" xr6:coauthVersionMax="47" xr10:uidLastSave="{00000000-0000-0000-0000-000000000000}"/>
  <bookViews>
    <workbookView xWindow="-120" yWindow="-120" windowWidth="38640" windowHeight="21120" activeTab="3" xr2:uid="{9EB9D25F-9616-4202-B09D-2E88DD7AE9A5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Pol'!$A$1:$U$159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" l="1"/>
  <c r="F125" i="12"/>
  <c r="F111" i="12"/>
  <c r="F147" i="12"/>
  <c r="F23" i="12"/>
  <c r="F25" i="12"/>
  <c r="F81" i="12"/>
  <c r="G81" i="12" s="1"/>
  <c r="M81" i="12" s="1"/>
  <c r="AC149" i="12"/>
  <c r="F39" i="1" s="1"/>
  <c r="BA141" i="12"/>
  <c r="BA115" i="12"/>
  <c r="BA109" i="12"/>
  <c r="BA107" i="12"/>
  <c r="BA105" i="12"/>
  <c r="BA103" i="12"/>
  <c r="BA101" i="12"/>
  <c r="BA94" i="12"/>
  <c r="BA92" i="12"/>
  <c r="BA12" i="12"/>
  <c r="BA10" i="12"/>
  <c r="G9" i="12"/>
  <c r="I9" i="12"/>
  <c r="I8" i="12" s="1"/>
  <c r="K9" i="12"/>
  <c r="K8" i="12" s="1"/>
  <c r="O9" i="12"/>
  <c r="Q9" i="12"/>
  <c r="U9" i="12"/>
  <c r="F11" i="12"/>
  <c r="G11" i="12" s="1"/>
  <c r="M11" i="12" s="1"/>
  <c r="I11" i="12"/>
  <c r="K11" i="12"/>
  <c r="O11" i="12"/>
  <c r="Q11" i="12"/>
  <c r="Q8" i="12" s="1"/>
  <c r="U11" i="12"/>
  <c r="I13" i="12"/>
  <c r="F14" i="12"/>
  <c r="G14" i="12" s="1"/>
  <c r="I14" i="12"/>
  <c r="K14" i="12"/>
  <c r="K13" i="12" s="1"/>
  <c r="O14" i="12"/>
  <c r="O13" i="12" s="1"/>
  <c r="Q14" i="12"/>
  <c r="U14" i="12"/>
  <c r="F18" i="12"/>
  <c r="G18" i="12" s="1"/>
  <c r="M18" i="12" s="1"/>
  <c r="I18" i="12"/>
  <c r="K18" i="12"/>
  <c r="O18" i="12"/>
  <c r="Q18" i="12"/>
  <c r="U18" i="12"/>
  <c r="U13" i="12" s="1"/>
  <c r="G23" i="12"/>
  <c r="I23" i="12"/>
  <c r="K23" i="12"/>
  <c r="O23" i="12"/>
  <c r="Q23" i="12"/>
  <c r="U23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28" i="12"/>
  <c r="G28" i="12" s="1"/>
  <c r="M28" i="12" s="1"/>
  <c r="I28" i="12"/>
  <c r="K28" i="12"/>
  <c r="O28" i="12"/>
  <c r="Q28" i="12"/>
  <c r="U28" i="12"/>
  <c r="F30" i="12"/>
  <c r="G30" i="12" s="1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1" i="12"/>
  <c r="G41" i="12" s="1"/>
  <c r="I41" i="12"/>
  <c r="I40" i="12" s="1"/>
  <c r="K41" i="12"/>
  <c r="K40" i="12" s="1"/>
  <c r="O41" i="12"/>
  <c r="O40" i="12" s="1"/>
  <c r="Q41" i="12"/>
  <c r="Q40" i="12" s="1"/>
  <c r="U41" i="12"/>
  <c r="U40" i="12" s="1"/>
  <c r="K42" i="12"/>
  <c r="U42" i="12"/>
  <c r="F43" i="12"/>
  <c r="G43" i="12" s="1"/>
  <c r="I43" i="12"/>
  <c r="I42" i="12" s="1"/>
  <c r="K43" i="12"/>
  <c r="O43" i="12"/>
  <c r="O42" i="12" s="1"/>
  <c r="Q43" i="12"/>
  <c r="Q42" i="12" s="1"/>
  <c r="U43" i="12"/>
  <c r="F45" i="12"/>
  <c r="G45" i="12" s="1"/>
  <c r="I45" i="12"/>
  <c r="K45" i="12"/>
  <c r="O45" i="12"/>
  <c r="Q45" i="12"/>
  <c r="U45" i="12"/>
  <c r="F47" i="12"/>
  <c r="G47" i="12" s="1"/>
  <c r="M47" i="12" s="1"/>
  <c r="I47" i="12"/>
  <c r="K47" i="12"/>
  <c r="O47" i="12"/>
  <c r="Q47" i="12"/>
  <c r="U47" i="12"/>
  <c r="F49" i="12"/>
  <c r="G49" i="12"/>
  <c r="M49" i="12" s="1"/>
  <c r="I49" i="12"/>
  <c r="I44" i="12" s="1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6" i="12"/>
  <c r="G56" i="12" s="1"/>
  <c r="I56" i="12"/>
  <c r="K56" i="12"/>
  <c r="K55" i="12" s="1"/>
  <c r="O56" i="12"/>
  <c r="Q56" i="12"/>
  <c r="U56" i="12"/>
  <c r="F57" i="12"/>
  <c r="G57" i="12" s="1"/>
  <c r="M57" i="12" s="1"/>
  <c r="I57" i="12"/>
  <c r="I55" i="12" s="1"/>
  <c r="K57" i="12"/>
  <c r="O57" i="12"/>
  <c r="O55" i="12" s="1"/>
  <c r="Q57" i="12"/>
  <c r="U57" i="12"/>
  <c r="F61" i="12"/>
  <c r="G61" i="12"/>
  <c r="M61" i="12" s="1"/>
  <c r="I61" i="12"/>
  <c r="K61" i="12"/>
  <c r="O61" i="12"/>
  <c r="Q61" i="12"/>
  <c r="U61" i="12"/>
  <c r="F63" i="12"/>
  <c r="G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6" i="12"/>
  <c r="G66" i="12" s="1"/>
  <c r="M66" i="12" s="1"/>
  <c r="I66" i="12"/>
  <c r="K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/>
  <c r="I68" i="12"/>
  <c r="K68" i="12"/>
  <c r="M68" i="12"/>
  <c r="O68" i="12"/>
  <c r="Q68" i="12"/>
  <c r="U68" i="12"/>
  <c r="F70" i="12"/>
  <c r="G70" i="12" s="1"/>
  <c r="M70" i="12" s="1"/>
  <c r="I70" i="12"/>
  <c r="K70" i="12"/>
  <c r="O70" i="12"/>
  <c r="Q70" i="12"/>
  <c r="U70" i="12"/>
  <c r="F72" i="12"/>
  <c r="G72" i="12" s="1"/>
  <c r="M72" i="12" s="1"/>
  <c r="I72" i="12"/>
  <c r="K72" i="12"/>
  <c r="O72" i="12"/>
  <c r="Q72" i="12"/>
  <c r="U72" i="12"/>
  <c r="F73" i="12"/>
  <c r="G73" i="12"/>
  <c r="M73" i="12" s="1"/>
  <c r="I73" i="12"/>
  <c r="K73" i="12"/>
  <c r="O73" i="12"/>
  <c r="Q73" i="12"/>
  <c r="U73" i="12"/>
  <c r="F75" i="12"/>
  <c r="G75" i="12"/>
  <c r="M75" i="12" s="1"/>
  <c r="I75" i="12"/>
  <c r="K75" i="12"/>
  <c r="O75" i="12"/>
  <c r="Q75" i="12"/>
  <c r="U75" i="12"/>
  <c r="F76" i="12"/>
  <c r="G76" i="12"/>
  <c r="I76" i="12"/>
  <c r="K76" i="12"/>
  <c r="M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F80" i="12"/>
  <c r="G80" i="12" s="1"/>
  <c r="M80" i="12" s="1"/>
  <c r="I80" i="12"/>
  <c r="K80" i="12"/>
  <c r="O80" i="12"/>
  <c r="Q80" i="12"/>
  <c r="U80" i="12"/>
  <c r="I81" i="12"/>
  <c r="K81" i="12"/>
  <c r="O81" i="12"/>
  <c r="Q81" i="12"/>
  <c r="U81" i="12"/>
  <c r="F82" i="12"/>
  <c r="G82" i="12" s="1"/>
  <c r="M82" i="12" s="1"/>
  <c r="I82" i="12"/>
  <c r="K82" i="12"/>
  <c r="O82" i="12"/>
  <c r="Q82" i="12"/>
  <c r="U82" i="12"/>
  <c r="F83" i="12"/>
  <c r="G83" i="12"/>
  <c r="M83" i="12" s="1"/>
  <c r="I83" i="12"/>
  <c r="K83" i="12"/>
  <c r="O83" i="12"/>
  <c r="Q83" i="12"/>
  <c r="U83" i="12"/>
  <c r="F84" i="12"/>
  <c r="G84" i="12" s="1"/>
  <c r="M84" i="12" s="1"/>
  <c r="I84" i="12"/>
  <c r="K84" i="12"/>
  <c r="O84" i="12"/>
  <c r="Q84" i="12"/>
  <c r="U84" i="12"/>
  <c r="F85" i="12"/>
  <c r="G85" i="12" s="1"/>
  <c r="M85" i="12" s="1"/>
  <c r="I85" i="12"/>
  <c r="K85" i="12"/>
  <c r="O85" i="12"/>
  <c r="Q85" i="12"/>
  <c r="U85" i="12"/>
  <c r="F86" i="12"/>
  <c r="G86" i="12"/>
  <c r="M86" i="12" s="1"/>
  <c r="I86" i="12"/>
  <c r="K86" i="12"/>
  <c r="O86" i="12"/>
  <c r="Q86" i="12"/>
  <c r="U86" i="12"/>
  <c r="F90" i="12"/>
  <c r="G90" i="12" s="1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3" i="12"/>
  <c r="G93" i="12" s="1"/>
  <c r="M93" i="12" s="1"/>
  <c r="I93" i="12"/>
  <c r="K93" i="12"/>
  <c r="O93" i="12"/>
  <c r="Q93" i="12"/>
  <c r="U93" i="12"/>
  <c r="F95" i="12"/>
  <c r="G95" i="12" s="1"/>
  <c r="M95" i="12" s="1"/>
  <c r="I95" i="12"/>
  <c r="K95" i="12"/>
  <c r="O95" i="12"/>
  <c r="Q95" i="12"/>
  <c r="U95" i="12"/>
  <c r="F98" i="12"/>
  <c r="G98" i="12"/>
  <c r="I98" i="12"/>
  <c r="K98" i="12"/>
  <c r="M98" i="12"/>
  <c r="O98" i="12"/>
  <c r="Q98" i="12"/>
  <c r="U98" i="12"/>
  <c r="F99" i="12"/>
  <c r="G99" i="12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2" i="12"/>
  <c r="G102" i="12"/>
  <c r="M102" i="12" s="1"/>
  <c r="I102" i="12"/>
  <c r="K102" i="12"/>
  <c r="O102" i="12"/>
  <c r="Q102" i="12"/>
  <c r="U102" i="12"/>
  <c r="F104" i="12"/>
  <c r="G104" i="12" s="1"/>
  <c r="M104" i="12" s="1"/>
  <c r="I104" i="12"/>
  <c r="K104" i="12"/>
  <c r="O104" i="12"/>
  <c r="Q104" i="12"/>
  <c r="U104" i="12"/>
  <c r="F106" i="12"/>
  <c r="G106" i="12" s="1"/>
  <c r="M106" i="12" s="1"/>
  <c r="I106" i="12"/>
  <c r="K106" i="12"/>
  <c r="O106" i="12"/>
  <c r="Q106" i="12"/>
  <c r="U106" i="12"/>
  <c r="F108" i="12"/>
  <c r="G108" i="12"/>
  <c r="M108" i="12" s="1"/>
  <c r="I108" i="12"/>
  <c r="K108" i="12"/>
  <c r="O108" i="12"/>
  <c r="Q108" i="12"/>
  <c r="U108" i="12"/>
  <c r="F110" i="12"/>
  <c r="G110" i="12" s="1"/>
  <c r="M110" i="12" s="1"/>
  <c r="I110" i="12"/>
  <c r="K110" i="12"/>
  <c r="O110" i="12"/>
  <c r="Q110" i="12"/>
  <c r="U110" i="12"/>
  <c r="G111" i="12"/>
  <c r="M111" i="12" s="1"/>
  <c r="I111" i="12"/>
  <c r="K111" i="12"/>
  <c r="O111" i="12"/>
  <c r="Q111" i="12"/>
  <c r="U111" i="12"/>
  <c r="F112" i="12"/>
  <c r="G112" i="12"/>
  <c r="M112" i="12" s="1"/>
  <c r="I112" i="12"/>
  <c r="K112" i="12"/>
  <c r="O112" i="12"/>
  <c r="Q112" i="12"/>
  <c r="U112" i="12"/>
  <c r="F113" i="12"/>
  <c r="G113" i="12"/>
  <c r="M113" i="12" s="1"/>
  <c r="I113" i="12"/>
  <c r="K113" i="12"/>
  <c r="O113" i="12"/>
  <c r="Q113" i="12"/>
  <c r="U113" i="12"/>
  <c r="F114" i="12"/>
  <c r="G114" i="12" s="1"/>
  <c r="M114" i="12" s="1"/>
  <c r="I114" i="12"/>
  <c r="K114" i="12"/>
  <c r="O114" i="12"/>
  <c r="Q114" i="12"/>
  <c r="U114" i="12"/>
  <c r="F116" i="12"/>
  <c r="G116" i="12" s="1"/>
  <c r="M116" i="12" s="1"/>
  <c r="I116" i="12"/>
  <c r="K116" i="12"/>
  <c r="O116" i="12"/>
  <c r="Q116" i="12"/>
  <c r="U116" i="12"/>
  <c r="F118" i="12"/>
  <c r="G118" i="12"/>
  <c r="M118" i="12" s="1"/>
  <c r="I118" i="12"/>
  <c r="K118" i="12"/>
  <c r="O118" i="12"/>
  <c r="Q118" i="12"/>
  <c r="U118" i="12"/>
  <c r="F120" i="12"/>
  <c r="G120" i="12" s="1"/>
  <c r="I120" i="12"/>
  <c r="K120" i="12"/>
  <c r="O120" i="12"/>
  <c r="Q120" i="12"/>
  <c r="U120" i="12"/>
  <c r="F124" i="12"/>
  <c r="G124" i="12" s="1"/>
  <c r="M124" i="12" s="1"/>
  <c r="I124" i="12"/>
  <c r="K124" i="12"/>
  <c r="O124" i="12"/>
  <c r="Q124" i="12"/>
  <c r="U124" i="12"/>
  <c r="G125" i="12"/>
  <c r="M125" i="12" s="1"/>
  <c r="I125" i="12"/>
  <c r="K125" i="12"/>
  <c r="O125" i="12"/>
  <c r="Q125" i="12"/>
  <c r="U125" i="12"/>
  <c r="F127" i="12"/>
  <c r="G127" i="12" s="1"/>
  <c r="M127" i="12" s="1"/>
  <c r="I127" i="12"/>
  <c r="K127" i="12"/>
  <c r="O127" i="12"/>
  <c r="Q127" i="12"/>
  <c r="U127" i="12"/>
  <c r="F130" i="12"/>
  <c r="G130" i="12" s="1"/>
  <c r="I130" i="12"/>
  <c r="K130" i="12"/>
  <c r="O130" i="12"/>
  <c r="Q130" i="12"/>
  <c r="U130" i="12"/>
  <c r="F131" i="12"/>
  <c r="G131" i="12" s="1"/>
  <c r="M131" i="12" s="1"/>
  <c r="I131" i="12"/>
  <c r="K131" i="12"/>
  <c r="O131" i="12"/>
  <c r="Q131" i="12"/>
  <c r="U131" i="12"/>
  <c r="F132" i="12"/>
  <c r="G132" i="12"/>
  <c r="M132" i="12" s="1"/>
  <c r="I132" i="12"/>
  <c r="K132" i="12"/>
  <c r="O132" i="12"/>
  <c r="Q132" i="12"/>
  <c r="U132" i="12"/>
  <c r="F133" i="12"/>
  <c r="G133" i="12" s="1"/>
  <c r="M133" i="12" s="1"/>
  <c r="I133" i="12"/>
  <c r="K133" i="12"/>
  <c r="O133" i="12"/>
  <c r="Q133" i="12"/>
  <c r="U133" i="12"/>
  <c r="F134" i="12"/>
  <c r="G134" i="12" s="1"/>
  <c r="M134" i="12" s="1"/>
  <c r="I134" i="12"/>
  <c r="K134" i="12"/>
  <c r="O134" i="12"/>
  <c r="Q134" i="12"/>
  <c r="U134" i="12"/>
  <c r="F136" i="12"/>
  <c r="G136" i="12" s="1"/>
  <c r="I136" i="12"/>
  <c r="I135" i="12" s="1"/>
  <c r="K136" i="12"/>
  <c r="O136" i="12"/>
  <c r="O135" i="12" s="1"/>
  <c r="Q136" i="12"/>
  <c r="U136" i="12"/>
  <c r="U135" i="12" s="1"/>
  <c r="F137" i="12"/>
  <c r="G137" i="12"/>
  <c r="M137" i="12" s="1"/>
  <c r="I137" i="12"/>
  <c r="K137" i="12"/>
  <c r="O137" i="12"/>
  <c r="Q137" i="12"/>
  <c r="U137" i="12"/>
  <c r="F139" i="12"/>
  <c r="G139" i="12"/>
  <c r="M139" i="12" s="1"/>
  <c r="I139" i="12"/>
  <c r="K139" i="12"/>
  <c r="O139" i="12"/>
  <c r="Q139" i="12"/>
  <c r="U139" i="12"/>
  <c r="F140" i="12"/>
  <c r="G140" i="12" s="1"/>
  <c r="M140" i="12" s="1"/>
  <c r="I140" i="12"/>
  <c r="K140" i="12"/>
  <c r="O140" i="12"/>
  <c r="Q140" i="12"/>
  <c r="U140" i="12"/>
  <c r="F142" i="12"/>
  <c r="G142" i="12" s="1"/>
  <c r="M142" i="12" s="1"/>
  <c r="I142" i="12"/>
  <c r="K142" i="12"/>
  <c r="O142" i="12"/>
  <c r="Q142" i="12"/>
  <c r="U142" i="12"/>
  <c r="F144" i="12"/>
  <c r="G144" i="12" s="1"/>
  <c r="I144" i="12"/>
  <c r="K144" i="12"/>
  <c r="O144" i="12"/>
  <c r="Q144" i="12"/>
  <c r="U144" i="12"/>
  <c r="F145" i="12"/>
  <c r="G145" i="12"/>
  <c r="I145" i="12"/>
  <c r="K145" i="12"/>
  <c r="M145" i="12"/>
  <c r="O145" i="12"/>
  <c r="Q145" i="12"/>
  <c r="U145" i="12"/>
  <c r="F146" i="12"/>
  <c r="G146" i="12" s="1"/>
  <c r="M146" i="12" s="1"/>
  <c r="I146" i="12"/>
  <c r="K146" i="12"/>
  <c r="O146" i="12"/>
  <c r="Q146" i="12"/>
  <c r="U146" i="12"/>
  <c r="G147" i="12"/>
  <c r="M147" i="12" s="1"/>
  <c r="I147" i="12"/>
  <c r="K147" i="12"/>
  <c r="O147" i="12"/>
  <c r="Q147" i="12"/>
  <c r="U147" i="12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K22" i="12" l="1"/>
  <c r="I129" i="12"/>
  <c r="K119" i="12"/>
  <c r="U55" i="12"/>
  <c r="Q55" i="12"/>
  <c r="I138" i="12"/>
  <c r="I119" i="12"/>
  <c r="O8" i="12"/>
  <c r="G135" i="12"/>
  <c r="I59" i="1" s="1"/>
  <c r="M136" i="12"/>
  <c r="M135" i="12" s="1"/>
  <c r="M9" i="12"/>
  <c r="M8" i="12" s="1"/>
  <c r="AD149" i="12"/>
  <c r="G39" i="1" s="1"/>
  <c r="G40" i="1" s="1"/>
  <c r="G25" i="1" s="1"/>
  <c r="G26" i="1" s="1"/>
  <c r="G8" i="12"/>
  <c r="F40" i="1"/>
  <c r="G23" i="1" s="1"/>
  <c r="I143" i="12"/>
  <c r="G138" i="12"/>
  <c r="I60" i="1" s="1"/>
  <c r="I18" i="1" s="1"/>
  <c r="K135" i="12"/>
  <c r="I60" i="12"/>
  <c r="K74" i="12"/>
  <c r="U60" i="12"/>
  <c r="U74" i="12"/>
  <c r="Q60" i="12"/>
  <c r="Q29" i="12"/>
  <c r="K60" i="12"/>
  <c r="O60" i="12"/>
  <c r="O29" i="12"/>
  <c r="U143" i="12"/>
  <c r="K143" i="12"/>
  <c r="U138" i="12"/>
  <c r="O74" i="12"/>
  <c r="K44" i="12"/>
  <c r="U22" i="12"/>
  <c r="Q143" i="12"/>
  <c r="K138" i="12"/>
  <c r="Q138" i="12"/>
  <c r="K29" i="12"/>
  <c r="Q22" i="12"/>
  <c r="Q13" i="12"/>
  <c r="O143" i="12"/>
  <c r="O138" i="12"/>
  <c r="U129" i="12"/>
  <c r="U44" i="12"/>
  <c r="U29" i="12"/>
  <c r="I29" i="12"/>
  <c r="O22" i="12"/>
  <c r="U8" i="12"/>
  <c r="Q129" i="12"/>
  <c r="U119" i="12"/>
  <c r="I74" i="12"/>
  <c r="I22" i="12"/>
  <c r="O129" i="12"/>
  <c r="Q119" i="12"/>
  <c r="Q74" i="12"/>
  <c r="Q44" i="12"/>
  <c r="Q135" i="12"/>
  <c r="K129" i="12"/>
  <c r="O119" i="12"/>
  <c r="O44" i="12"/>
  <c r="M74" i="12"/>
  <c r="M41" i="12"/>
  <c r="M40" i="12" s="1"/>
  <c r="G40" i="12"/>
  <c r="I51" i="1" s="1"/>
  <c r="G29" i="12"/>
  <c r="I50" i="1" s="1"/>
  <c r="M32" i="12"/>
  <c r="M29" i="12" s="1"/>
  <c r="M43" i="12"/>
  <c r="M42" i="12" s="1"/>
  <c r="G42" i="12"/>
  <c r="I52" i="1" s="1"/>
  <c r="M138" i="12"/>
  <c r="M56" i="12"/>
  <c r="M55" i="12" s="1"/>
  <c r="G55" i="12"/>
  <c r="I54" i="1" s="1"/>
  <c r="M23" i="12"/>
  <c r="M22" i="12" s="1"/>
  <c r="G22" i="12"/>
  <c r="I49" i="1" s="1"/>
  <c r="M130" i="12"/>
  <c r="M129" i="12" s="1"/>
  <c r="G129" i="12"/>
  <c r="I58" i="1" s="1"/>
  <c r="M14" i="12"/>
  <c r="M13" i="12" s="1"/>
  <c r="G13" i="12"/>
  <c r="I48" i="1" s="1"/>
  <c r="M120" i="12"/>
  <c r="M119" i="12" s="1"/>
  <c r="G119" i="12"/>
  <c r="I57" i="1" s="1"/>
  <c r="M63" i="12"/>
  <c r="M60" i="12" s="1"/>
  <c r="G60" i="12"/>
  <c r="I55" i="1" s="1"/>
  <c r="M45" i="12"/>
  <c r="M44" i="12" s="1"/>
  <c r="G44" i="12"/>
  <c r="I53" i="1" s="1"/>
  <c r="M144" i="12"/>
  <c r="M143" i="12" s="1"/>
  <c r="G143" i="12"/>
  <c r="I61" i="1" s="1"/>
  <c r="I19" i="1" s="1"/>
  <c r="G74" i="12"/>
  <c r="I56" i="1" s="1"/>
  <c r="G149" i="12" l="1"/>
  <c r="I17" i="1"/>
  <c r="H39" i="1"/>
  <c r="I47" i="1"/>
  <c r="G28" i="1"/>
  <c r="G24" i="1"/>
  <c r="G29" i="1" s="1"/>
  <c r="I16" i="1" l="1"/>
  <c r="I21" i="1" s="1"/>
  <c r="I62" i="1"/>
  <c r="H40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3F18685F-D7AE-4DF2-9F90-C304D4CA4EDA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094E7BF-1A9D-47A4-A8D8-FF74148B19B4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E97A4AA4-87F2-4E20-8525-5B56D5764D5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3B238DF9-5CD4-4F28-BA4A-65FD91FB5D8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7E04FB7-C23A-40AC-BCE0-358FC2B43BAD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2C616CEF-5A7A-413E-81DA-A9110FDD806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<sst xmlns="http://schemas.openxmlformats.org/spreadsheetml/2006/main" count="644" uniqueCount="333">
  <si>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</si>
  <si>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</si>
  <si>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</si>
  <si>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</si>
  <si>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</si>
  <si>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</si>
  <si>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</si>
  <si>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</si>
  <si>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</si>
  <si>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</si>
  <si>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</si>
  <si>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</si>
  <si>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</si>
  <si>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</si>
  <si>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</si>
  <si>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</si>
  <si>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</si>
  <si>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</si>
  <si>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</si>
  <si>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</si>
  <si>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</si>
  <si>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</si>
  <si>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</si>
  <si>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</si>
  <si>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</si>
  <si>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</si>
  <si>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</si>
  <si>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</si>
  <si>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</si>
  <si>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</si>
  <si>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</si>
  <si>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</si>
  <si>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</si>
  <si>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</si>
  <si>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</si>
  <si>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</si>
  <si>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</si>
  <si>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</si>
  <si>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</si>
  <si>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</si>
  <si>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</si>
  <si>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</si>
  <si>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</si>
  <si>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ul. Dunajevského 1996/1, 616 00 Brno</t>
  </si>
  <si>
    <t>Rozpočet:</t>
  </si>
  <si>
    <t>Misto</t>
  </si>
  <si>
    <t>Oprava střechy na budově C Integrované střední školy školy automobilní Brno</t>
  </si>
  <si>
    <t>Integrovaná střední škola automobilní Brno, příspěvková organizace</t>
  </si>
  <si>
    <t>Křižíkova 106/15</t>
  </si>
  <si>
    <t>Brno - Královo Pole</t>
  </si>
  <si>
    <t>61200</t>
  </si>
  <si>
    <t>00219321</t>
  </si>
  <si>
    <t>CZ00219321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</si>
  <si>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</si>
  <si>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</si>
  <si>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</si>
  <si>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</si>
  <si>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</si>
  <si>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</si>
  <si>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</si>
  <si>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</si>
  <si>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</si>
  <si>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</si>
  <si>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</si>
  <si>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</si>
  <si>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</si>
  <si>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</si>
  <si>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</si>
  <si>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</si>
  <si>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</si>
  <si>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</si>
  <si>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</si>
  <si>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728</t>
  </si>
  <si>
    <t>Přípojka kanalizační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</si>
  <si>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</si>
  <si>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</si>
  <si>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</si>
  <si>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</si>
  <si>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</si>
  <si>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</si>
  <si>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</si>
  <si>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</si>
  <si>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</si>
  <si>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</si>
  <si>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</si>
  <si>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</si>
  <si>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</si>
  <si>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</si>
  <si>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</si>
  <si>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</si>
  <si>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</si>
  <si>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</si>
  <si>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</si>
  <si>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</si>
  <si>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</si>
  <si>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</si>
  <si>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</si>
  <si>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</si>
  <si>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</si>
  <si>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</si>
  <si>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</si>
  <si>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</si>
  <si>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</si>
  <si>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</si>
  <si>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</si>
  <si>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</si>
  <si>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</si>
  <si>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</si>
  <si>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</si>
  <si>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</si>
  <si>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</si>
  <si>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</si>
  <si>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</si>
  <si>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</si>
  <si>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</si>
  <si>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328151111R00</t>
  </si>
  <si>
    <t>Oprava světlíků 1900/1400</t>
  </si>
  <si>
    <t>kus</t>
  </si>
  <si>
    <t>POL1_0</t>
  </si>
  <si>
    <t>8/K</t>
  </si>
  <si>
    <t>POP</t>
  </si>
  <si>
    <t>Oprava světlíků 3050/1600</t>
  </si>
  <si>
    <t>9/K</t>
  </si>
  <si>
    <t>625907111R00</t>
  </si>
  <si>
    <t>Očištění ocel.konstrukcí od usazenin a rzi</t>
  </si>
  <si>
    <t>m2</t>
  </si>
  <si>
    <t>PS.1:6,4*30,35</t>
  </si>
  <si>
    <t>VV</t>
  </si>
  <si>
    <t>2*6,14*13,23</t>
  </si>
  <si>
    <t>PS.4:2*4,1*45,6</t>
  </si>
  <si>
    <t>216904111R00</t>
  </si>
  <si>
    <t>Očištění ploch tlakovou vodou</t>
  </si>
  <si>
    <t>941941031R00</t>
  </si>
  <si>
    <t>Montáž lešení lehkého řadového s podlahami, š. do 1 m, výšky do 10 m</t>
  </si>
  <si>
    <t>46,6*8</t>
  </si>
  <si>
    <t>941941831R00</t>
  </si>
  <si>
    <t>Demontáž lešení lehkého řadového s podlahami, š. do 1 m, výšky do 10 m</t>
  </si>
  <si>
    <t>941941111R00</t>
  </si>
  <si>
    <t>Pronájem lešení za den</t>
  </si>
  <si>
    <t>60*372,8</t>
  </si>
  <si>
    <t>132-45678</t>
  </si>
  <si>
    <t>Plošina</t>
  </si>
  <si>
    <t>den</t>
  </si>
  <si>
    <t>979990121R00</t>
  </si>
  <si>
    <t>Poplatek za uložení suti - asfaltové pásy, skupina odpadu 170302</t>
  </si>
  <si>
    <t>t</t>
  </si>
  <si>
    <t>979951111R00</t>
  </si>
  <si>
    <t>Výkup kovů - železný šrot tl. do 4 mm</t>
  </si>
  <si>
    <t>979990107R00</t>
  </si>
  <si>
    <t>Poplatek za uložení suti - směs betonu, cihel, dřeva, skupina odpadu 170904</t>
  </si>
  <si>
    <t>979011311RT1</t>
  </si>
  <si>
    <t>Svislá doprava suti a vybouraných hmot shozem, s naložením do shozu</t>
  </si>
  <si>
    <t>Šindel:7,04021</t>
  </si>
  <si>
    <t>Plechy:2,22932</t>
  </si>
  <si>
    <t>Dřevo:1,12498</t>
  </si>
  <si>
    <t>979082111R00</t>
  </si>
  <si>
    <t>Vnitrostaveništní doprava suti do 10 m</t>
  </si>
  <si>
    <t>979081111R00</t>
  </si>
  <si>
    <t>Odvoz suti a vybour. hmot na skládku do 1 km</t>
  </si>
  <si>
    <t>979082119R00</t>
  </si>
  <si>
    <t>Příplatek k přesunu suti za každých dalších 1000 m</t>
  </si>
  <si>
    <t>998009101R00</t>
  </si>
  <si>
    <t>Přesun hmot lešení samostatně budovaného</t>
  </si>
  <si>
    <t>998711102R00</t>
  </si>
  <si>
    <t>Přesun hmot pro izolace proti vodě, výšky do 12 m</t>
  </si>
  <si>
    <t>712211111R00</t>
  </si>
  <si>
    <t>Montáž podkladního asfaltového izolačního pásu, přibitím</t>
  </si>
  <si>
    <t>PS.2:2,7*71,91</t>
  </si>
  <si>
    <t>62822021R</t>
  </si>
  <si>
    <t>POL3_0</t>
  </si>
  <si>
    <t>194,157*1,1</t>
  </si>
  <si>
    <t>712221112R00</t>
  </si>
  <si>
    <t>Montáž živičného šindele střech jednuchých nad 45°</t>
  </si>
  <si>
    <t>62866506R</t>
  </si>
  <si>
    <t>712229111T00</t>
  </si>
  <si>
    <t>Příplatek za ztížení práce u hřebene, živičný šindel</t>
  </si>
  <si>
    <t>m</t>
  </si>
  <si>
    <t>712229114T00</t>
  </si>
  <si>
    <t>Příplatek za ztížení práce u úžlabí, živičný šindel</t>
  </si>
  <si>
    <t>712229112T00</t>
  </si>
  <si>
    <t>Příplatek za ztížení práce u okapnice, živičný šindel</t>
  </si>
  <si>
    <t>712229113R00</t>
  </si>
  <si>
    <t>Příplatek za ztížení práce u nároží, krytina z živičných šindelů</t>
  </si>
  <si>
    <t>728112812R00</t>
  </si>
  <si>
    <t>Demontáž potrubí plechového kruhového do d 200 mm</t>
  </si>
  <si>
    <t>728112112RT6</t>
  </si>
  <si>
    <t>Montáž potrubí plechového kruhového do d 200 mm, vč. dodávky potrubí pozinkovaného hladkého d 200 mm</t>
  </si>
  <si>
    <t>12/K:5</t>
  </si>
  <si>
    <t>13/K:1</t>
  </si>
  <si>
    <t>762341811R00</t>
  </si>
  <si>
    <t>Demontáž bednění střech rovných z prken hrubých</t>
  </si>
  <si>
    <t>391,12268*0,1</t>
  </si>
  <si>
    <t>762341210R00</t>
  </si>
  <si>
    <t>Montáž bednění střech rovných, prkna hrubá na sraz</t>
  </si>
  <si>
    <t>60510991R</t>
  </si>
  <si>
    <t>Prkno šířkově tříděné SM tl. 25 mm, 3 - 5 m</t>
  </si>
  <si>
    <t>m3</t>
  </si>
  <si>
    <t>39,11227*0,025*1,2</t>
  </si>
  <si>
    <t>762342811R00</t>
  </si>
  <si>
    <t>Demontáž laťování střech, rozteč latí do 22 cm</t>
  </si>
  <si>
    <t>76,9*0,025*1,2</t>
  </si>
  <si>
    <t>762431225R00</t>
  </si>
  <si>
    <t xml:space="preserve">Montáž obložení stěn OSB deskami </t>
  </si>
  <si>
    <t>6,4*1,665</t>
  </si>
  <si>
    <t>60725014R</t>
  </si>
  <si>
    <t>998762102R00</t>
  </si>
  <si>
    <t>Přesun hmot pro tesařské konstrukce, výšky do 12 m</t>
  </si>
  <si>
    <t>764323830R00</t>
  </si>
  <si>
    <t>Demontáž oplechování okapů, živičná krytina, rš 330 mm</t>
  </si>
  <si>
    <t>764393830R00</t>
  </si>
  <si>
    <t>Demontáž hřebene střechy, rš do 400 mm, do 30°</t>
  </si>
  <si>
    <t>764351837R00</t>
  </si>
  <si>
    <t>Demontáž háků, sklon do 45°</t>
  </si>
  <si>
    <t>764359821R00</t>
  </si>
  <si>
    <t>Demontáž kotlíku oválného, sklon do 45°</t>
  </si>
  <si>
    <t>764352811R00</t>
  </si>
  <si>
    <t>Demontáž žlabů půlkruh. rovných, rš 330 mm, do 45°</t>
  </si>
  <si>
    <t>764352831R00</t>
  </si>
  <si>
    <t>Demontáž žlabů půlkruh. oblouk., rš 250 mm, do 45°</t>
  </si>
  <si>
    <t>764453842R00</t>
  </si>
  <si>
    <t>Demontáž kolen horních dvojitých</t>
  </si>
  <si>
    <t>764454802T00</t>
  </si>
  <si>
    <t>Demontáž odpadní kruhové trouby, průměr do 120 mm</t>
  </si>
  <si>
    <t>764311821R00</t>
  </si>
  <si>
    <t>Demontáž krytiny, taškoplech</t>
  </si>
  <si>
    <t>764391820R00</t>
  </si>
  <si>
    <t>Demontáž závětrné lišty, rš 250 a 330 mm, do 30°</t>
  </si>
  <si>
    <t>764331830R00</t>
  </si>
  <si>
    <t>Demontáž lemování zdí, rš 250 a 330 mm, do 30°</t>
  </si>
  <si>
    <t>764311921R00</t>
  </si>
  <si>
    <t>Oprava krytiny Pz, tab. 2 x 1 m, do 25 m2, do 30°, do 2%, demontáž, montáž</t>
  </si>
  <si>
    <t>PS.1:(6,4*30,35)*0,1</t>
  </si>
  <si>
    <t>(2*6,14*13,23)*0,1</t>
  </si>
  <si>
    <t>PS.4:(2*4,1*45,6)*0,1</t>
  </si>
  <si>
    <t>764323240R00</t>
  </si>
  <si>
    <t>Oplechování okapů Pz, živičná krytina, rš 400 mm</t>
  </si>
  <si>
    <t>764393230R00</t>
  </si>
  <si>
    <t>Hřeben střechy z Pz plechu, rš 300 mm</t>
  </si>
  <si>
    <t>5/K</t>
  </si>
  <si>
    <t>764322220R00</t>
  </si>
  <si>
    <t>Oplechování okapů Pz, tvrdá krytina, rš 200 mm</t>
  </si>
  <si>
    <t>4/K</t>
  </si>
  <si>
    <t>764311243R00</t>
  </si>
  <si>
    <t>Krytina hladká z Pz , svitky š.670 mm nad 45°</t>
  </si>
  <si>
    <t>PS.5:1,065*96,345</t>
  </si>
  <si>
    <t>Ps.3:61,02</t>
  </si>
  <si>
    <t>764902101RT2</t>
  </si>
  <si>
    <t>764322240R00</t>
  </si>
  <si>
    <t>Oplechování okapů Pz, tvrdá krytina, rš 500 mm, přechod NS.3 na NS.4</t>
  </si>
  <si>
    <t>764391220R00</t>
  </si>
  <si>
    <t>Závětrná lišta z Pz plechu, rš 330 mm</t>
  </si>
  <si>
    <t>7/K</t>
  </si>
  <si>
    <t>764391210R00</t>
  </si>
  <si>
    <t>Závětrná lišta z Pz plechu, rš 250 mm</t>
  </si>
  <si>
    <t>10/K</t>
  </si>
  <si>
    <t>764331240R00</t>
  </si>
  <si>
    <t>Lemování z Pz plechu zdí, tvrdá krytina, rš 400 mm</t>
  </si>
  <si>
    <t>6/K</t>
  </si>
  <si>
    <t>764352203R00</t>
  </si>
  <si>
    <t>Žlaby z Pz plechu podokapní půlkruhové, rš 330 mm</t>
  </si>
  <si>
    <t>1/K</t>
  </si>
  <si>
    <t>764352201R00</t>
  </si>
  <si>
    <t>Žlaby z Pz plechu podokapní půlkruhové, rš 250 mm</t>
  </si>
  <si>
    <t>2/K</t>
  </si>
  <si>
    <t>764321230R00</t>
  </si>
  <si>
    <t>Oplechování Pz říms pod nadříms. žlabem, rš 660 mm</t>
  </si>
  <si>
    <t>764355203R00</t>
  </si>
  <si>
    <t>Žlaby z Pz plechu nástřešní,oblého tvaru,rš 660 mm</t>
  </si>
  <si>
    <t>764359211R00</t>
  </si>
  <si>
    <t>Kotlík z Pz plechu kónický pro trouby D do 100 mm</t>
  </si>
  <si>
    <t>764454202R00</t>
  </si>
  <si>
    <t>Odpadní trouby z Pz plechu, kruhové, D 100 mm</t>
  </si>
  <si>
    <t>764331250R00</t>
  </si>
  <si>
    <t>Lemování z Pz plechu zdí, tvrdá krytina, rš 500 mm</t>
  </si>
  <si>
    <t>15/K</t>
  </si>
  <si>
    <t>764430240R00</t>
  </si>
  <si>
    <t>Oplechování zdí z Pz plechu, rš 500 mm</t>
  </si>
  <si>
    <t>1,665*16</t>
  </si>
  <si>
    <t>998764102R00</t>
  </si>
  <si>
    <t>Přesun hmot pro klempířské konstr., výšky do 12 m</t>
  </si>
  <si>
    <t>765361810T00</t>
  </si>
  <si>
    <t>Demontáž šindelové krytiny, do suti</t>
  </si>
  <si>
    <t>PS.5:1,89*96,345</t>
  </si>
  <si>
    <t>0,975*15,255</t>
  </si>
  <si>
    <t>765901001R00</t>
  </si>
  <si>
    <t>Montáž podstřešní fólie</t>
  </si>
  <si>
    <t>673522159R</t>
  </si>
  <si>
    <t>61,02*1,1</t>
  </si>
  <si>
    <t>673522191R</t>
  </si>
  <si>
    <t>15,88*1,1</t>
  </si>
  <si>
    <t>766624814R00</t>
  </si>
  <si>
    <t>Demontáž střešního okna vel. do 780 x 1480 mm</t>
  </si>
  <si>
    <t>766620010RA0</t>
  </si>
  <si>
    <t>Montáž oken jednoduchých do 2 m2</t>
  </si>
  <si>
    <t>6114050057R</t>
  </si>
  <si>
    <t>61140305007R</t>
  </si>
  <si>
    <t>998766102R00</t>
  </si>
  <si>
    <t>Přesun hmot pro truhlářské konstr., výšky do 12 m</t>
  </si>
  <si>
    <t>783531000R00</t>
  </si>
  <si>
    <t>Nátěr akrylátový klempířských konstrukcí 2 x</t>
  </si>
  <si>
    <t>24627224.AR</t>
  </si>
  <si>
    <t>kg</t>
  </si>
  <si>
    <t>650811112R00</t>
  </si>
  <si>
    <t>Demontáž vodiče svodového do D 10 mm vč. podpěr</t>
  </si>
  <si>
    <t>650111611R00</t>
  </si>
  <si>
    <t>Montáž svodového vodiče D do 10 mm včetně podpěr</t>
  </si>
  <si>
    <t>14/K</t>
  </si>
  <si>
    <t>005231010R</t>
  </si>
  <si>
    <t>Revize</t>
  </si>
  <si>
    <t>hod</t>
  </si>
  <si>
    <t>VRN0</t>
  </si>
  <si>
    <t xml:space="preserve">Ztížené výrobní podmínky </t>
  </si>
  <si>
    <t>Soubor</t>
  </si>
  <si>
    <t>VRN1</t>
  </si>
  <si>
    <t xml:space="preserve">Zařízení staveniště </t>
  </si>
  <si>
    <t>VRN2</t>
  </si>
  <si>
    <t xml:space="preserve">Provoz investora </t>
  </si>
  <si>
    <t>VRN3</t>
  </si>
  <si>
    <t xml:space="preserve">Kompletační činnost (IČD) </t>
  </si>
  <si>
    <t/>
  </si>
  <si>
    <t>SUM</t>
  </si>
  <si>
    <t>Poznámky uchazeče k zadání</t>
  </si>
  <si>
    <t>POPUZIV</t>
  </si>
  <si>
    <t>END</t>
  </si>
  <si>
    <t>Pás asfaltový modifikovaný s polyesterovou vložkou s pevností v tahu 300/400 N (příčné/podélné), tl. 0,5 mm, samolepící pásky pro přelepení spojů</t>
  </si>
  <si>
    <t>Šindel střešní laminovaný asfaltový, podélná a příčná tažnost do 3,5%, odolnost Broof(T3)</t>
  </si>
  <si>
    <t>Deska dřevoštěpková typu OSB 3, P+D, tl. desky 18 mm</t>
  </si>
  <si>
    <t>tašková tabule na dřevo,do 30°, tl.0,5 mm, povrch lakovaný, výška vlny 30 mm</t>
  </si>
  <si>
    <t>Fólie hydroizolační podkladní nosná strukturovaná vícevrstvá PP textilie s PUR filmem a polypropylenovou rohoží se samolepícími kraji, tl. 8 mm</t>
  </si>
  <si>
    <t>Fólie hydroizolační difuzně otevřená Sd = cca 0,02 m, polyesterová s disperzním povrstvením a samolepící okraje</t>
  </si>
  <si>
    <t>Okno střešní 780 x 1400 mm kyvné bezúdržbové</t>
  </si>
  <si>
    <t>Sada lemování rozměr 780 x 1400 mm, pro profilované krytiny</t>
  </si>
  <si>
    <t>Barva akrylátová, bal. 10 kg, pro exteriérové použití, nátěry pozinkovaných plechů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</si>
</sst>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3" xfId="0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3" borderId="52" xfId="0" applyNumberFormat="1" applyFill="1" applyBorder="1"/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5" borderId="39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 shrinkToFit="1"/>
    </xf>
    <xf numFmtId="164" fontId="17" fillId="0" borderId="0" xfId="0" applyNumberFormat="1" applyFont="1" applyAlignment="1">
      <alignment vertical="top" wrapText="1" shrinkToFit="1"/>
    </xf>
    <xf numFmtId="4" fontId="17" fillId="0" borderId="0" xfId="0" applyNumberFormat="1" applyFont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E7E86C89-BC47-45F2-BD88-A24EA7E50F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0817-2219-4D96-8B2B-FEA75ED83EF3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2" t="s">
        <v>39</v>
      </c>
      <c r="B2" s="182"/>
      <c r="C2" s="182"/>
      <c r="D2" s="182"/>
      <c r="E2" s="182"/>
      <c r="F2" s="182"/>
      <c r="G2" s="182"/>
    </row>
  </sheetData>
  <sheetProtection algorithmName="SHA-512" hashValue="wMAK02JEfI7cFwtXcUKBTgnKsVot+5ChCVlT5JNBJ7O3v6/0IV0DFaeKN/563aPHlbuw8q+5OUUrZNFKRrm9Fw==" saltValue="/DZno71IO1QHQU+zMxGHAg==" spinCount="10000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57E3-4B8E-45A0-8242-D4CA873E59EB}">
  <sheetPr codeName="List5112">
    <tabColor rgb="FF66FF66"/>
  </sheetPr>
  <dimension ref="A1:O65"/>
  <sheetViews>
    <sheetView showGridLines="0" topLeftCell="B1" zoomScaleNormal="100" zoomScaleSheetLayoutView="75" workbookViewId="0">
      <selection activeCell="I32" sqref="I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1" t="s">
        <v>42</v>
      </c>
      <c r="C1" s="192"/>
      <c r="D1" s="192"/>
      <c r="E1" s="192"/>
      <c r="F1" s="192"/>
      <c r="G1" s="192"/>
      <c r="H1" s="192"/>
      <c r="I1" s="192"/>
      <c r="J1" s="193"/>
    </row>
    <row r="2" spans="1:15" ht="23.25" customHeight="1" x14ac:dyDescent="0.2">
      <c r="A2" s="3"/>
      <c r="B2" s="70" t="s">
        <v>40</v>
      </c>
      <c r="C2" s="71"/>
      <c r="D2" s="184" t="s">
        <v>46</v>
      </c>
      <c r="E2" s="185"/>
      <c r="F2" s="185"/>
      <c r="G2" s="185"/>
      <c r="H2" s="185"/>
      <c r="I2" s="185"/>
      <c r="J2" s="186"/>
      <c r="O2" s="1"/>
    </row>
    <row r="3" spans="1:15" ht="23.25" customHeight="1" x14ac:dyDescent="0.2">
      <c r="A3" s="3"/>
      <c r="B3" s="72" t="s">
        <v>45</v>
      </c>
      <c r="C3" s="73"/>
      <c r="D3" s="206" t="s">
        <v>43</v>
      </c>
      <c r="E3" s="207"/>
      <c r="F3" s="207"/>
      <c r="G3" s="207"/>
      <c r="H3" s="207"/>
      <c r="I3" s="207"/>
      <c r="J3" s="208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51</v>
      </c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52</v>
      </c>
      <c r="J6" s="9"/>
    </row>
    <row r="7" spans="1:15" ht="15.75" customHeight="1" x14ac:dyDescent="0.2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2"/>
      <c r="E11" s="202"/>
      <c r="F11" s="202"/>
      <c r="G11" s="202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21"/>
      <c r="E12" s="221"/>
      <c r="F12" s="221"/>
      <c r="G12" s="221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22"/>
      <c r="E13" s="222"/>
      <c r="F13" s="222"/>
      <c r="G13" s="222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190"/>
      <c r="F15" s="190"/>
      <c r="G15" s="219"/>
      <c r="H15" s="219"/>
      <c r="I15" s="219" t="s">
        <v>28</v>
      </c>
      <c r="J15" s="220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187"/>
      <c r="F16" s="188"/>
      <c r="G16" s="187"/>
      <c r="H16" s="188"/>
      <c r="I16" s="187">
        <f>SUMIF(F47:F61,A16,I47:I61)+SUMIF(F47:F61,"PSU",I47:I61)</f>
        <v>0</v>
      </c>
      <c r="J16" s="189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187"/>
      <c r="F17" s="188"/>
      <c r="G17" s="187"/>
      <c r="H17" s="188"/>
      <c r="I17" s="187">
        <f>SUMIF(F47:F61,A17,I47:I61)</f>
        <v>0</v>
      </c>
      <c r="J17" s="189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187"/>
      <c r="F18" s="188"/>
      <c r="G18" s="187"/>
      <c r="H18" s="188"/>
      <c r="I18" s="187">
        <f>SUMIF(F47:F61,A18,I47:I61)</f>
        <v>0</v>
      </c>
      <c r="J18" s="189"/>
    </row>
    <row r="19" spans="1:10" ht="23.25" customHeight="1" x14ac:dyDescent="0.2">
      <c r="A19" s="128" t="s">
        <v>86</v>
      </c>
      <c r="B19" s="129" t="s">
        <v>26</v>
      </c>
      <c r="C19" s="47"/>
      <c r="D19" s="48"/>
      <c r="E19" s="187"/>
      <c r="F19" s="188"/>
      <c r="G19" s="187"/>
      <c r="H19" s="188"/>
      <c r="I19" s="187">
        <f>SUMIF(F47:F61,A19,I47:I61)</f>
        <v>0</v>
      </c>
      <c r="J19" s="189"/>
    </row>
    <row r="20" spans="1:10" ht="23.25" customHeight="1" x14ac:dyDescent="0.2">
      <c r="A20" s="128" t="s">
        <v>87</v>
      </c>
      <c r="B20" s="129" t="s">
        <v>27</v>
      </c>
      <c r="C20" s="47"/>
      <c r="D20" s="48"/>
      <c r="E20" s="187"/>
      <c r="F20" s="188"/>
      <c r="G20" s="187"/>
      <c r="H20" s="188"/>
      <c r="I20" s="187">
        <f>SUMIF(F47:F61,A20,I47:I61)</f>
        <v>0</v>
      </c>
      <c r="J20" s="189"/>
    </row>
    <row r="21" spans="1:10" ht="23.25" customHeight="1" x14ac:dyDescent="0.2">
      <c r="A21" s="3"/>
      <c r="B21" s="63" t="s">
        <v>28</v>
      </c>
      <c r="C21" s="64"/>
      <c r="D21" s="65"/>
      <c r="E21" s="200"/>
      <c r="F21" s="201"/>
      <c r="G21" s="200"/>
      <c r="H21" s="201"/>
      <c r="I21" s="200">
        <f>SUM(I16:J20)</f>
        <v>0</v>
      </c>
      <c r="J21" s="205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198">
        <f>ZakladDPHSniVypocet</f>
        <v>0</v>
      </c>
      <c r="H23" s="199"/>
      <c r="I23" s="199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3">
        <f>ZakladDPHSni*SazbaDPH1/100</f>
        <v>0</v>
      </c>
      <c r="H24" s="204"/>
      <c r="I24" s="204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198">
        <f>ZakladDPHZaklVypocet</f>
        <v>0</v>
      </c>
      <c r="H25" s="199"/>
      <c r="I25" s="199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4">
        <f>ZakladDPHZakl*SazbaDPH2/100</f>
        <v>0</v>
      </c>
      <c r="H26" s="195"/>
      <c r="I26" s="195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96">
        <f>0</f>
        <v>0</v>
      </c>
      <c r="H27" s="196"/>
      <c r="I27" s="196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18">
        <f>ZakladDPHSniVypocet+ZakladDPHZaklVypocet</f>
        <v>0</v>
      </c>
      <c r="H28" s="218"/>
      <c r="I28" s="218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197">
        <f>ZakladDPHSni+DPHSni+ZakladDPHZakl+DPHZakl+Zaokrouhleni</f>
        <v>0</v>
      </c>
      <c r="H29" s="197"/>
      <c r="I29" s="197"/>
      <c r="J29" s="107" t="s">
        <v>55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46052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83"/>
      <c r="E34" s="183"/>
      <c r="G34" s="183"/>
      <c r="H34" s="183"/>
      <c r="I34" s="183"/>
      <c r="J34" s="31"/>
    </row>
    <row r="35" spans="1:10" ht="12.75" customHeight="1" x14ac:dyDescent="0.2">
      <c r="A35" s="3"/>
      <c r="B35" s="3"/>
      <c r="D35" s="223" t="s">
        <v>2</v>
      </c>
      <c r="E35" s="223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53</v>
      </c>
      <c r="C39" s="209" t="s">
        <v>46</v>
      </c>
      <c r="D39" s="210"/>
      <c r="E39" s="210"/>
      <c r="F39" s="96">
        <f>'Rozpočet Pol'!AC149</f>
        <v>0</v>
      </c>
      <c r="G39" s="97">
        <f>'Rozpočet Pol'!AD149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 x14ac:dyDescent="0.2">
      <c r="A40" s="85"/>
      <c r="B40" s="211" t="s">
        <v>54</v>
      </c>
      <c r="C40" s="212"/>
      <c r="D40" s="212"/>
      <c r="E40" s="213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56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57</v>
      </c>
      <c r="G46" s="117"/>
      <c r="H46" s="117"/>
      <c r="I46" s="214" t="s">
        <v>28</v>
      </c>
      <c r="J46" s="214"/>
    </row>
    <row r="47" spans="1:10" ht="25.5" customHeight="1" x14ac:dyDescent="0.2">
      <c r="A47" s="110"/>
      <c r="B47" s="118" t="s">
        <v>58</v>
      </c>
      <c r="C47" s="216" t="s">
        <v>59</v>
      </c>
      <c r="D47" s="217"/>
      <c r="E47" s="217"/>
      <c r="F47" s="120" t="s">
        <v>23</v>
      </c>
      <c r="G47" s="121"/>
      <c r="H47" s="121"/>
      <c r="I47" s="215">
        <f>'Rozpočet Pol'!G8</f>
        <v>0</v>
      </c>
      <c r="J47" s="215"/>
    </row>
    <row r="48" spans="1:10" ht="25.5" customHeight="1" x14ac:dyDescent="0.2">
      <c r="A48" s="110"/>
      <c r="B48" s="112" t="s">
        <v>60</v>
      </c>
      <c r="C48" s="225" t="s">
        <v>61</v>
      </c>
      <c r="D48" s="226"/>
      <c r="E48" s="226"/>
      <c r="F48" s="122" t="s">
        <v>23</v>
      </c>
      <c r="G48" s="123"/>
      <c r="H48" s="123"/>
      <c r="I48" s="224">
        <f>'Rozpočet Pol'!G13</f>
        <v>0</v>
      </c>
      <c r="J48" s="224"/>
    </row>
    <row r="49" spans="1:10" ht="25.5" customHeight="1" x14ac:dyDescent="0.2">
      <c r="A49" s="110"/>
      <c r="B49" s="112" t="s">
        <v>62</v>
      </c>
      <c r="C49" s="225" t="s">
        <v>63</v>
      </c>
      <c r="D49" s="226"/>
      <c r="E49" s="226"/>
      <c r="F49" s="122" t="s">
        <v>23</v>
      </c>
      <c r="G49" s="123"/>
      <c r="H49" s="123"/>
      <c r="I49" s="224">
        <f>'Rozpočet Pol'!G22</f>
        <v>0</v>
      </c>
      <c r="J49" s="224"/>
    </row>
    <row r="50" spans="1:10" ht="25.5" customHeight="1" x14ac:dyDescent="0.2">
      <c r="A50" s="110"/>
      <c r="B50" s="112" t="s">
        <v>64</v>
      </c>
      <c r="C50" s="225" t="s">
        <v>65</v>
      </c>
      <c r="D50" s="226"/>
      <c r="E50" s="226"/>
      <c r="F50" s="122" t="s">
        <v>23</v>
      </c>
      <c r="G50" s="123"/>
      <c r="H50" s="123"/>
      <c r="I50" s="224">
        <f>'Rozpočet Pol'!G29</f>
        <v>0</v>
      </c>
      <c r="J50" s="224"/>
    </row>
    <row r="51" spans="1:10" ht="25.5" customHeight="1" x14ac:dyDescent="0.2">
      <c r="A51" s="110"/>
      <c r="B51" s="112" t="s">
        <v>66</v>
      </c>
      <c r="C51" s="225" t="s">
        <v>67</v>
      </c>
      <c r="D51" s="226"/>
      <c r="E51" s="226"/>
      <c r="F51" s="122" t="s">
        <v>23</v>
      </c>
      <c r="G51" s="123"/>
      <c r="H51" s="123"/>
      <c r="I51" s="224">
        <f>'Rozpočet Pol'!G40</f>
        <v>0</v>
      </c>
      <c r="J51" s="224"/>
    </row>
    <row r="52" spans="1:10" ht="25.5" customHeight="1" x14ac:dyDescent="0.2">
      <c r="A52" s="110"/>
      <c r="B52" s="112" t="s">
        <v>68</v>
      </c>
      <c r="C52" s="225" t="s">
        <v>69</v>
      </c>
      <c r="D52" s="226"/>
      <c r="E52" s="226"/>
      <c r="F52" s="122" t="s">
        <v>24</v>
      </c>
      <c r="G52" s="123"/>
      <c r="H52" s="123"/>
      <c r="I52" s="224">
        <f>'Rozpočet Pol'!G42</f>
        <v>0</v>
      </c>
      <c r="J52" s="224"/>
    </row>
    <row r="53" spans="1:10" ht="25.5" customHeight="1" x14ac:dyDescent="0.2">
      <c r="A53" s="110"/>
      <c r="B53" s="112" t="s">
        <v>70</v>
      </c>
      <c r="C53" s="225" t="s">
        <v>71</v>
      </c>
      <c r="D53" s="226"/>
      <c r="E53" s="226"/>
      <c r="F53" s="122" t="s">
        <v>24</v>
      </c>
      <c r="G53" s="123"/>
      <c r="H53" s="123"/>
      <c r="I53" s="224">
        <f>'Rozpočet Pol'!G44</f>
        <v>0</v>
      </c>
      <c r="J53" s="224"/>
    </row>
    <row r="54" spans="1:10" ht="25.5" customHeight="1" x14ac:dyDescent="0.2">
      <c r="A54" s="110"/>
      <c r="B54" s="112" t="s">
        <v>72</v>
      </c>
      <c r="C54" s="225" t="s">
        <v>73</v>
      </c>
      <c r="D54" s="226"/>
      <c r="E54" s="226"/>
      <c r="F54" s="122" t="s">
        <v>24</v>
      </c>
      <c r="G54" s="123"/>
      <c r="H54" s="123"/>
      <c r="I54" s="224">
        <f>'Rozpočet Pol'!G55</f>
        <v>0</v>
      </c>
      <c r="J54" s="224"/>
    </row>
    <row r="55" spans="1:10" ht="25.5" customHeight="1" x14ac:dyDescent="0.2">
      <c r="A55" s="110"/>
      <c r="B55" s="112" t="s">
        <v>74</v>
      </c>
      <c r="C55" s="225" t="s">
        <v>75</v>
      </c>
      <c r="D55" s="226"/>
      <c r="E55" s="226"/>
      <c r="F55" s="122" t="s">
        <v>24</v>
      </c>
      <c r="G55" s="123"/>
      <c r="H55" s="123"/>
      <c r="I55" s="224">
        <f>'Rozpočet Pol'!G60</f>
        <v>0</v>
      </c>
      <c r="J55" s="224"/>
    </row>
    <row r="56" spans="1:10" ht="25.5" customHeight="1" x14ac:dyDescent="0.2">
      <c r="A56" s="110"/>
      <c r="B56" s="112" t="s">
        <v>76</v>
      </c>
      <c r="C56" s="225" t="s">
        <v>77</v>
      </c>
      <c r="D56" s="226"/>
      <c r="E56" s="226"/>
      <c r="F56" s="122" t="s">
        <v>24</v>
      </c>
      <c r="G56" s="123"/>
      <c r="H56" s="123"/>
      <c r="I56" s="224">
        <f>'Rozpočet Pol'!G74</f>
        <v>0</v>
      </c>
      <c r="J56" s="224"/>
    </row>
    <row r="57" spans="1:10" ht="25.5" customHeight="1" x14ac:dyDescent="0.2">
      <c r="A57" s="110"/>
      <c r="B57" s="112" t="s">
        <v>78</v>
      </c>
      <c r="C57" s="225" t="s">
        <v>79</v>
      </c>
      <c r="D57" s="226"/>
      <c r="E57" s="226"/>
      <c r="F57" s="122" t="s">
        <v>24</v>
      </c>
      <c r="G57" s="123"/>
      <c r="H57" s="123"/>
      <c r="I57" s="224">
        <f>'Rozpočet Pol'!G119</f>
        <v>0</v>
      </c>
      <c r="J57" s="224"/>
    </row>
    <row r="58" spans="1:10" ht="25.5" customHeight="1" x14ac:dyDescent="0.2">
      <c r="A58" s="110"/>
      <c r="B58" s="112" t="s">
        <v>80</v>
      </c>
      <c r="C58" s="225" t="s">
        <v>81</v>
      </c>
      <c r="D58" s="226"/>
      <c r="E58" s="226"/>
      <c r="F58" s="122" t="s">
        <v>24</v>
      </c>
      <c r="G58" s="123"/>
      <c r="H58" s="123"/>
      <c r="I58" s="224">
        <f>'Rozpočet Pol'!G129</f>
        <v>0</v>
      </c>
      <c r="J58" s="224"/>
    </row>
    <row r="59" spans="1:10" ht="25.5" customHeight="1" x14ac:dyDescent="0.2">
      <c r="A59" s="110"/>
      <c r="B59" s="112" t="s">
        <v>82</v>
      </c>
      <c r="C59" s="225" t="s">
        <v>83</v>
      </c>
      <c r="D59" s="226"/>
      <c r="E59" s="226"/>
      <c r="F59" s="122" t="s">
        <v>24</v>
      </c>
      <c r="G59" s="123"/>
      <c r="H59" s="123"/>
      <c r="I59" s="224">
        <f>'Rozpočet Pol'!G135</f>
        <v>0</v>
      </c>
      <c r="J59" s="224"/>
    </row>
    <row r="60" spans="1:10" ht="25.5" customHeight="1" x14ac:dyDescent="0.2">
      <c r="A60" s="110"/>
      <c r="B60" s="112" t="s">
        <v>84</v>
      </c>
      <c r="C60" s="225" t="s">
        <v>85</v>
      </c>
      <c r="D60" s="226"/>
      <c r="E60" s="226"/>
      <c r="F60" s="122" t="s">
        <v>25</v>
      </c>
      <c r="G60" s="123"/>
      <c r="H60" s="123"/>
      <c r="I60" s="224">
        <f>'Rozpočet Pol'!G138</f>
        <v>0</v>
      </c>
      <c r="J60" s="224"/>
    </row>
    <row r="61" spans="1:10" ht="25.5" customHeight="1" x14ac:dyDescent="0.2">
      <c r="A61" s="110"/>
      <c r="B61" s="119" t="s">
        <v>86</v>
      </c>
      <c r="C61" s="228" t="s">
        <v>26</v>
      </c>
      <c r="D61" s="229"/>
      <c r="E61" s="229"/>
      <c r="F61" s="124" t="s">
        <v>86</v>
      </c>
      <c r="G61" s="125"/>
      <c r="H61" s="125"/>
      <c r="I61" s="227">
        <f>'Rozpočet Pol'!G143</f>
        <v>0</v>
      </c>
      <c r="J61" s="227"/>
    </row>
    <row r="62" spans="1:10" ht="25.5" customHeight="1" x14ac:dyDescent="0.2">
      <c r="A62" s="111"/>
      <c r="B62" s="115" t="s">
        <v>1</v>
      </c>
      <c r="C62" s="115"/>
      <c r="D62" s="116"/>
      <c r="E62" s="116"/>
      <c r="F62" s="126"/>
      <c r="G62" s="127"/>
      <c r="H62" s="127"/>
      <c r="I62" s="230">
        <f>SUM(I47:I61)</f>
        <v>0</v>
      </c>
      <c r="J62" s="230"/>
    </row>
    <row r="63" spans="1:10" x14ac:dyDescent="0.2">
      <c r="F63" s="84"/>
      <c r="G63" s="84"/>
      <c r="H63" s="84"/>
      <c r="I63" s="84"/>
      <c r="J63" s="84"/>
    </row>
    <row r="64" spans="1:10" x14ac:dyDescent="0.2">
      <c r="F64" s="84"/>
      <c r="G64" s="84"/>
      <c r="H64" s="84"/>
      <c r="I64" s="84"/>
      <c r="J64" s="84"/>
    </row>
    <row r="65" spans="6:10" x14ac:dyDescent="0.2">
      <c r="F65" s="84"/>
      <c r="G65" s="84"/>
      <c r="H65" s="84"/>
      <c r="I65" s="84"/>
      <c r="J65" s="84"/>
    </row>
  </sheetData>
  <sheetProtection algorithmName="SHA-512" hashValue="T0fNPTWlQsZHG3zak22Eq5/epFzJ35ajrVBXHOIS6q4PyoRgKnJQAFN1fnW99RAeXBN2Hg488LA3xrtDf9PtNg==" saltValue="t4/95aXPufkkuPvWvmc1u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1">
    <mergeCell ref="I60:J60"/>
    <mergeCell ref="C60:E60"/>
    <mergeCell ref="I61:J61"/>
    <mergeCell ref="C61:E61"/>
    <mergeCell ref="I62:J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13:G13"/>
    <mergeCell ref="D34:E34"/>
    <mergeCell ref="D35:E35"/>
    <mergeCell ref="G19:H19"/>
    <mergeCell ref="G20:H20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28:I28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F002E-7991-4954-A4F0-727AECD3B13C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1" t="s">
        <v>6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8" t="s">
        <v>41</v>
      </c>
      <c r="B2" s="67"/>
      <c r="C2" s="233"/>
      <c r="D2" s="233"/>
      <c r="E2" s="233"/>
      <c r="F2" s="233"/>
      <c r="G2" s="234"/>
    </row>
    <row r="3" spans="1:7" ht="24.95" hidden="1" customHeight="1" x14ac:dyDescent="0.2">
      <c r="A3" s="68" t="s">
        <v>7</v>
      </c>
      <c r="B3" s="67"/>
      <c r="C3" s="233"/>
      <c r="D3" s="233"/>
      <c r="E3" s="233"/>
      <c r="F3" s="233"/>
      <c r="G3" s="234"/>
    </row>
    <row r="4" spans="1:7" ht="24.95" hidden="1" customHeight="1" x14ac:dyDescent="0.2">
      <c r="A4" s="68" t="s">
        <v>8</v>
      </c>
      <c r="B4" s="67"/>
      <c r="C4" s="233"/>
      <c r="D4" s="233"/>
      <c r="E4" s="233"/>
      <c r="F4" s="233"/>
      <c r="G4" s="234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707C-7C7C-4369-85B3-EADD747DDF04}">
  <sheetPr>
    <outlinePr summaryBelow="0"/>
  </sheetPr>
  <dimension ref="A1:BH159"/>
  <sheetViews>
    <sheetView tabSelected="1"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0" t="s">
        <v>6</v>
      </c>
      <c r="B1" s="240"/>
      <c r="C1" s="240"/>
      <c r="D1" s="240"/>
      <c r="E1" s="240"/>
      <c r="F1" s="240"/>
      <c r="G1" s="240"/>
      <c r="AE1" t="s">
        <v>89</v>
      </c>
    </row>
    <row r="2" spans="1:60" ht="24.95" customHeight="1" x14ac:dyDescent="0.2">
      <c r="A2" s="132" t="s">
        <v>88</v>
      </c>
      <c r="B2" s="130"/>
      <c r="C2" s="241" t="s">
        <v>46</v>
      </c>
      <c r="D2" s="242"/>
      <c r="E2" s="242"/>
      <c r="F2" s="242"/>
      <c r="G2" s="243"/>
      <c r="AE2" t="s">
        <v>90</v>
      </c>
    </row>
    <row r="3" spans="1:60" ht="24.95" customHeight="1" x14ac:dyDescent="0.2">
      <c r="A3" s="133" t="s">
        <v>7</v>
      </c>
      <c r="B3" s="131"/>
      <c r="C3" s="244" t="s">
        <v>43</v>
      </c>
      <c r="D3" s="245"/>
      <c r="E3" s="245"/>
      <c r="F3" s="245"/>
      <c r="G3" s="246"/>
      <c r="AE3" t="s">
        <v>91</v>
      </c>
    </row>
    <row r="4" spans="1:60" ht="24.95" hidden="1" customHeight="1" x14ac:dyDescent="0.2">
      <c r="A4" s="133" t="s">
        <v>8</v>
      </c>
      <c r="B4" s="131"/>
      <c r="C4" s="244"/>
      <c r="D4" s="245"/>
      <c r="E4" s="245"/>
      <c r="F4" s="245"/>
      <c r="G4" s="246"/>
      <c r="AE4" t="s">
        <v>92</v>
      </c>
    </row>
    <row r="5" spans="1:60" hidden="1" x14ac:dyDescent="0.2">
      <c r="A5" s="134" t="s">
        <v>93</v>
      </c>
      <c r="B5" s="135"/>
      <c r="C5" s="135"/>
      <c r="D5" s="136"/>
      <c r="E5" s="136"/>
      <c r="F5" s="136"/>
      <c r="G5" s="137"/>
      <c r="AE5" t="s">
        <v>94</v>
      </c>
    </row>
    <row r="7" spans="1:60" ht="38.25" x14ac:dyDescent="0.2">
      <c r="A7" s="143" t="s">
        <v>95</v>
      </c>
      <c r="B7" s="144" t="s">
        <v>96</v>
      </c>
      <c r="C7" s="181" t="s">
        <v>97</v>
      </c>
      <c r="D7" s="143" t="s">
        <v>98</v>
      </c>
      <c r="E7" s="143" t="s">
        <v>99</v>
      </c>
      <c r="F7" s="138" t="s">
        <v>100</v>
      </c>
      <c r="G7" s="158" t="s">
        <v>28</v>
      </c>
      <c r="H7" s="159" t="s">
        <v>29</v>
      </c>
      <c r="I7" s="159" t="s">
        <v>101</v>
      </c>
      <c r="J7" s="159" t="s">
        <v>30</v>
      </c>
      <c r="K7" s="159" t="s">
        <v>102</v>
      </c>
      <c r="L7" s="159" t="s">
        <v>103</v>
      </c>
      <c r="M7" s="159" t="s">
        <v>104</v>
      </c>
      <c r="N7" s="159" t="s">
        <v>105</v>
      </c>
      <c r="O7" s="159" t="s">
        <v>106</v>
      </c>
      <c r="P7" s="159" t="s">
        <v>107</v>
      </c>
      <c r="Q7" s="159" t="s">
        <v>108</v>
      </c>
      <c r="R7" s="159" t="s">
        <v>109</v>
      </c>
      <c r="S7" s="159" t="s">
        <v>110</v>
      </c>
      <c r="T7" s="159" t="s">
        <v>111</v>
      </c>
      <c r="U7" s="146" t="s">
        <v>112</v>
      </c>
    </row>
    <row r="8" spans="1:60" x14ac:dyDescent="0.2">
      <c r="A8" s="160" t="s">
        <v>113</v>
      </c>
      <c r="B8" s="161" t="s">
        <v>58</v>
      </c>
      <c r="C8" s="162" t="s">
        <v>59</v>
      </c>
      <c r="D8" s="145"/>
      <c r="E8" s="163"/>
      <c r="F8" s="164"/>
      <c r="G8" s="164">
        <f>SUMIF(AE9:AE12,"&lt;&gt;NOR",G9:G12)</f>
        <v>0</v>
      </c>
      <c r="H8" s="164"/>
      <c r="I8" s="164">
        <f>SUM(I9:I12)</f>
        <v>0</v>
      </c>
      <c r="J8" s="164"/>
      <c r="K8" s="164">
        <f>SUM(K9:K12)</f>
        <v>0</v>
      </c>
      <c r="L8" s="164"/>
      <c r="M8" s="164">
        <f>SUM(M9:M12)</f>
        <v>0</v>
      </c>
      <c r="N8" s="145"/>
      <c r="O8" s="145">
        <f>SUM(O9:O12)</f>
        <v>5.1999999999999998E-3</v>
      </c>
      <c r="P8" s="145"/>
      <c r="Q8" s="145">
        <f>SUM(Q9:Q12)</f>
        <v>0</v>
      </c>
      <c r="R8" s="145"/>
      <c r="S8" s="145"/>
      <c r="T8" s="160"/>
      <c r="U8" s="145">
        <f>SUM(U9:U12)</f>
        <v>52</v>
      </c>
      <c r="AE8" t="s">
        <v>114</v>
      </c>
    </row>
    <row r="9" spans="1:60" outlineLevel="1" x14ac:dyDescent="0.2">
      <c r="A9" s="140">
        <v>1</v>
      </c>
      <c r="B9" s="140" t="s">
        <v>115</v>
      </c>
      <c r="C9" s="175" t="s">
        <v>116</v>
      </c>
      <c r="D9" s="147" t="s">
        <v>117</v>
      </c>
      <c r="E9" s="152">
        <v>8</v>
      </c>
      <c r="F9" s="155">
        <f>H9+J9</f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21</v>
      </c>
      <c r="M9" s="156">
        <f>G9*(1+L9/100)</f>
        <v>0</v>
      </c>
      <c r="N9" s="147">
        <v>4.0000000000000002E-4</v>
      </c>
      <c r="O9" s="147">
        <f>ROUND(E9*N9,5)</f>
        <v>3.2000000000000002E-3</v>
      </c>
      <c r="P9" s="147">
        <v>0</v>
      </c>
      <c r="Q9" s="147">
        <f>ROUND(E9*P9,5)</f>
        <v>0</v>
      </c>
      <c r="R9" s="147"/>
      <c r="S9" s="147"/>
      <c r="T9" s="148">
        <v>4</v>
      </c>
      <c r="U9" s="147">
        <f>ROUND(E9*T9,2)</f>
        <v>32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118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235" t="s">
        <v>119</v>
      </c>
      <c r="D10" s="236"/>
      <c r="E10" s="237"/>
      <c r="F10" s="238"/>
      <c r="G10" s="239"/>
      <c r="H10" s="156"/>
      <c r="I10" s="156"/>
      <c r="J10" s="156"/>
      <c r="K10" s="156"/>
      <c r="L10" s="156"/>
      <c r="M10" s="156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120</v>
      </c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42" t="str">
        <f>C10</f>
        <v>8/K</v>
      </c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>
        <v>2</v>
      </c>
      <c r="B11" s="140" t="s">
        <v>115</v>
      </c>
      <c r="C11" s="175" t="s">
        <v>121</v>
      </c>
      <c r="D11" s="147" t="s">
        <v>117</v>
      </c>
      <c r="E11" s="152">
        <v>5</v>
      </c>
      <c r="F11" s="155">
        <f>H11+J11</f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21</v>
      </c>
      <c r="M11" s="156">
        <f>G11*(1+L11/100)</f>
        <v>0</v>
      </c>
      <c r="N11" s="147">
        <v>4.0000000000000002E-4</v>
      </c>
      <c r="O11" s="147">
        <f>ROUND(E11*N11,5)</f>
        <v>2E-3</v>
      </c>
      <c r="P11" s="147">
        <v>0</v>
      </c>
      <c r="Q11" s="147">
        <f>ROUND(E11*P11,5)</f>
        <v>0</v>
      </c>
      <c r="R11" s="147"/>
      <c r="S11" s="147"/>
      <c r="T11" s="148">
        <v>4</v>
      </c>
      <c r="U11" s="147">
        <f>ROUND(E11*T11,2)</f>
        <v>20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118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/>
      <c r="B12" s="140"/>
      <c r="C12" s="235" t="s">
        <v>122</v>
      </c>
      <c r="D12" s="236"/>
      <c r="E12" s="237"/>
      <c r="F12" s="238"/>
      <c r="G12" s="239"/>
      <c r="H12" s="156"/>
      <c r="I12" s="156"/>
      <c r="J12" s="156"/>
      <c r="K12" s="156"/>
      <c r="L12" s="156"/>
      <c r="M12" s="156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120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2" t="str">
        <f>C12</f>
        <v>9/K</v>
      </c>
      <c r="BB12" s="139"/>
      <c r="BC12" s="139"/>
      <c r="BD12" s="139"/>
      <c r="BE12" s="139"/>
      <c r="BF12" s="139"/>
      <c r="BG12" s="139"/>
      <c r="BH12" s="139"/>
    </row>
    <row r="13" spans="1:60" x14ac:dyDescent="0.2">
      <c r="A13" s="141" t="s">
        <v>113</v>
      </c>
      <c r="B13" s="141" t="s">
        <v>60</v>
      </c>
      <c r="C13" s="176" t="s">
        <v>61</v>
      </c>
      <c r="D13" s="149"/>
      <c r="E13" s="153"/>
      <c r="F13" s="157"/>
      <c r="G13" s="157">
        <f>SUMIF(AE14:AE21,"&lt;&gt;NOR",G14:G21)</f>
        <v>0</v>
      </c>
      <c r="H13" s="157"/>
      <c r="I13" s="157">
        <f>SUM(I14:I21)</f>
        <v>0</v>
      </c>
      <c r="J13" s="157"/>
      <c r="K13" s="157">
        <f>SUM(K14:K21)</f>
        <v>0</v>
      </c>
      <c r="L13" s="157"/>
      <c r="M13" s="157">
        <f>SUM(M14:M21)</f>
        <v>0</v>
      </c>
      <c r="N13" s="149"/>
      <c r="O13" s="149">
        <f>SUM(O14:O21)</f>
        <v>0.15343000000000001</v>
      </c>
      <c r="P13" s="149"/>
      <c r="Q13" s="149">
        <f>SUM(Q14:Q21)</f>
        <v>0</v>
      </c>
      <c r="R13" s="149"/>
      <c r="S13" s="149"/>
      <c r="T13" s="150"/>
      <c r="U13" s="149">
        <f>SUM(U14:U21)</f>
        <v>518.75</v>
      </c>
      <c r="AE13" t="s">
        <v>114</v>
      </c>
    </row>
    <row r="14" spans="1:60" outlineLevel="1" x14ac:dyDescent="0.2">
      <c r="A14" s="140">
        <v>3</v>
      </c>
      <c r="B14" s="140" t="s">
        <v>123</v>
      </c>
      <c r="C14" s="175" t="s">
        <v>124</v>
      </c>
      <c r="D14" s="147" t="s">
        <v>125</v>
      </c>
      <c r="E14" s="152">
        <v>730.62440000000004</v>
      </c>
      <c r="F14" s="155">
        <f>H14+J14</f>
        <v>0</v>
      </c>
      <c r="G14" s="156">
        <f>ROUND(E14*F14,2)</f>
        <v>0</v>
      </c>
      <c r="H14" s="156"/>
      <c r="I14" s="156">
        <f>ROUND(E14*H14,2)</f>
        <v>0</v>
      </c>
      <c r="J14" s="156"/>
      <c r="K14" s="156">
        <f>ROUND(E14*J14,2)</f>
        <v>0</v>
      </c>
      <c r="L14" s="156">
        <v>21</v>
      </c>
      <c r="M14" s="156">
        <f>G14*(1+L14/100)</f>
        <v>0</v>
      </c>
      <c r="N14" s="147">
        <v>2.1000000000000001E-4</v>
      </c>
      <c r="O14" s="147">
        <f>ROUND(E14*N14,5)</f>
        <v>0.15343000000000001</v>
      </c>
      <c r="P14" s="147">
        <v>0</v>
      </c>
      <c r="Q14" s="147">
        <f>ROUND(E14*P14,5)</f>
        <v>0</v>
      </c>
      <c r="R14" s="147"/>
      <c r="S14" s="147"/>
      <c r="T14" s="148">
        <v>0.33</v>
      </c>
      <c r="U14" s="147">
        <f>ROUND(E14*T14,2)</f>
        <v>241.11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118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/>
      <c r="B15" s="140"/>
      <c r="C15" s="177" t="s">
        <v>126</v>
      </c>
      <c r="D15" s="151"/>
      <c r="E15" s="154">
        <v>194.24</v>
      </c>
      <c r="F15" s="156"/>
      <c r="G15" s="156"/>
      <c r="H15" s="156"/>
      <c r="I15" s="156"/>
      <c r="J15" s="156"/>
      <c r="K15" s="156"/>
      <c r="L15" s="156"/>
      <c r="M15" s="156"/>
      <c r="N15" s="147"/>
      <c r="O15" s="147"/>
      <c r="P15" s="147"/>
      <c r="Q15" s="147"/>
      <c r="R15" s="147"/>
      <c r="S15" s="147"/>
      <c r="T15" s="148"/>
      <c r="U15" s="147"/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127</v>
      </c>
      <c r="AF15" s="139">
        <v>0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 x14ac:dyDescent="0.2">
      <c r="A16" s="140"/>
      <c r="B16" s="140"/>
      <c r="C16" s="177" t="s">
        <v>128</v>
      </c>
      <c r="D16" s="151"/>
      <c r="E16" s="154">
        <v>162.46440000000001</v>
      </c>
      <c r="F16" s="156"/>
      <c r="G16" s="156"/>
      <c r="H16" s="156"/>
      <c r="I16" s="156"/>
      <c r="J16" s="156"/>
      <c r="K16" s="156"/>
      <c r="L16" s="156"/>
      <c r="M16" s="156"/>
      <c r="N16" s="147"/>
      <c r="O16" s="147"/>
      <c r="P16" s="147"/>
      <c r="Q16" s="147"/>
      <c r="R16" s="147"/>
      <c r="S16" s="147"/>
      <c r="T16" s="148"/>
      <c r="U16" s="147"/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127</v>
      </c>
      <c r="AF16" s="139">
        <v>0</v>
      </c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77" t="s">
        <v>129</v>
      </c>
      <c r="D17" s="151"/>
      <c r="E17" s="154">
        <v>373.92</v>
      </c>
      <c r="F17" s="156"/>
      <c r="G17" s="156"/>
      <c r="H17" s="156"/>
      <c r="I17" s="156"/>
      <c r="J17" s="156"/>
      <c r="K17" s="156"/>
      <c r="L17" s="156"/>
      <c r="M17" s="156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127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>
        <v>4</v>
      </c>
      <c r="B18" s="140" t="s">
        <v>130</v>
      </c>
      <c r="C18" s="175" t="s">
        <v>131</v>
      </c>
      <c r="D18" s="147" t="s">
        <v>125</v>
      </c>
      <c r="E18" s="152">
        <v>730.62440000000004</v>
      </c>
      <c r="F18" s="155">
        <f>H18+J18</f>
        <v>0</v>
      </c>
      <c r="G18" s="156">
        <f>ROUND(E18*F18,2)</f>
        <v>0</v>
      </c>
      <c r="H18" s="156"/>
      <c r="I18" s="156">
        <f>ROUND(E18*H18,2)</f>
        <v>0</v>
      </c>
      <c r="J18" s="156"/>
      <c r="K18" s="156">
        <f>ROUND(E18*J18,2)</f>
        <v>0</v>
      </c>
      <c r="L18" s="156">
        <v>21</v>
      </c>
      <c r="M18" s="156">
        <f>G18*(1+L18/100)</f>
        <v>0</v>
      </c>
      <c r="N18" s="147">
        <v>0</v>
      </c>
      <c r="O18" s="147">
        <f>ROUND(E18*N18,5)</f>
        <v>0</v>
      </c>
      <c r="P18" s="147">
        <v>0</v>
      </c>
      <c r="Q18" s="147">
        <f>ROUND(E18*P18,5)</f>
        <v>0</v>
      </c>
      <c r="R18" s="147"/>
      <c r="S18" s="147"/>
      <c r="T18" s="148">
        <v>0.38</v>
      </c>
      <c r="U18" s="147">
        <f>ROUND(E18*T18,2)</f>
        <v>277.64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118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177" t="s">
        <v>126</v>
      </c>
      <c r="D19" s="151"/>
      <c r="E19" s="154">
        <v>194.24</v>
      </c>
      <c r="F19" s="156"/>
      <c r="G19" s="156"/>
      <c r="H19" s="156"/>
      <c r="I19" s="156"/>
      <c r="J19" s="156"/>
      <c r="K19" s="156"/>
      <c r="L19" s="156"/>
      <c r="M19" s="156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127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outlineLevel="1" x14ac:dyDescent="0.2">
      <c r="A20" s="140"/>
      <c r="B20" s="140"/>
      <c r="C20" s="177" t="s">
        <v>128</v>
      </c>
      <c r="D20" s="151"/>
      <c r="E20" s="154">
        <v>162.46440000000001</v>
      </c>
      <c r="F20" s="156"/>
      <c r="G20" s="156"/>
      <c r="H20" s="156"/>
      <c r="I20" s="156"/>
      <c r="J20" s="156"/>
      <c r="K20" s="156"/>
      <c r="L20" s="156"/>
      <c r="M20" s="156"/>
      <c r="N20" s="147"/>
      <c r="O20" s="147"/>
      <c r="P20" s="147"/>
      <c r="Q20" s="147"/>
      <c r="R20" s="147"/>
      <c r="S20" s="147"/>
      <c r="T20" s="148"/>
      <c r="U20" s="147"/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127</v>
      </c>
      <c r="AF20" s="139">
        <v>0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77" t="s">
        <v>129</v>
      </c>
      <c r="D21" s="151"/>
      <c r="E21" s="154">
        <v>373.92</v>
      </c>
      <c r="F21" s="156"/>
      <c r="G21" s="156"/>
      <c r="H21" s="156"/>
      <c r="I21" s="156"/>
      <c r="J21" s="156"/>
      <c r="K21" s="156"/>
      <c r="L21" s="156"/>
      <c r="M21" s="156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127</v>
      </c>
      <c r="AF21" s="139">
        <v>0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x14ac:dyDescent="0.2">
      <c r="A22" s="141" t="s">
        <v>113</v>
      </c>
      <c r="B22" s="141" t="s">
        <v>62</v>
      </c>
      <c r="C22" s="176" t="s">
        <v>63</v>
      </c>
      <c r="D22" s="149"/>
      <c r="E22" s="153"/>
      <c r="F22" s="157"/>
      <c r="G22" s="157">
        <f>SUMIF(AE23:AE28,"&lt;&gt;NOR",G23:G28)</f>
        <v>0</v>
      </c>
      <c r="H22" s="157"/>
      <c r="I22" s="157">
        <f>SUM(I23:I28)</f>
        <v>0</v>
      </c>
      <c r="J22" s="157"/>
      <c r="K22" s="157">
        <f>SUM(K23:K28)</f>
        <v>0</v>
      </c>
      <c r="L22" s="157"/>
      <c r="M22" s="157">
        <f>SUM(M23:M28)</f>
        <v>0</v>
      </c>
      <c r="N22" s="149"/>
      <c r="O22" s="149">
        <f>SUM(O23:O28)</f>
        <v>6.8520599999999998</v>
      </c>
      <c r="P22" s="149"/>
      <c r="Q22" s="149">
        <f>SUM(Q23:Q28)</f>
        <v>0</v>
      </c>
      <c r="R22" s="149"/>
      <c r="S22" s="149"/>
      <c r="T22" s="150"/>
      <c r="U22" s="149">
        <f>SUM(U23:U28)</f>
        <v>63.370000000000005</v>
      </c>
      <c r="AE22" t="s">
        <v>114</v>
      </c>
    </row>
    <row r="23" spans="1:60" ht="22.5" outlineLevel="1" x14ac:dyDescent="0.2">
      <c r="A23" s="140">
        <v>5</v>
      </c>
      <c r="B23" s="140" t="s">
        <v>132</v>
      </c>
      <c r="C23" s="175" t="s">
        <v>133</v>
      </c>
      <c r="D23" s="147" t="s">
        <v>125</v>
      </c>
      <c r="E23" s="152">
        <v>372.8</v>
      </c>
      <c r="F23" s="155">
        <f>H23+J23</f>
        <v>0</v>
      </c>
      <c r="G23" s="156">
        <f>ROUND(E23*F23,2)</f>
        <v>0</v>
      </c>
      <c r="H23" s="156"/>
      <c r="I23" s="156">
        <f>ROUND(E23*H23,2)</f>
        <v>0</v>
      </c>
      <c r="J23" s="156"/>
      <c r="K23" s="156">
        <f>ROUND(E23*J23,2)</f>
        <v>0</v>
      </c>
      <c r="L23" s="156">
        <v>21</v>
      </c>
      <c r="M23" s="156">
        <f>G23*(1+L23/100)</f>
        <v>0</v>
      </c>
      <c r="N23" s="147">
        <v>1.8380000000000001E-2</v>
      </c>
      <c r="O23" s="147">
        <f>ROUND(E23*N23,5)</f>
        <v>6.8520599999999998</v>
      </c>
      <c r="P23" s="147">
        <v>0</v>
      </c>
      <c r="Q23" s="147">
        <f>ROUND(E23*P23,5)</f>
        <v>0</v>
      </c>
      <c r="R23" s="147"/>
      <c r="S23" s="147"/>
      <c r="T23" s="148">
        <v>0.104</v>
      </c>
      <c r="U23" s="147">
        <f>ROUND(E23*T23,2)</f>
        <v>38.770000000000003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118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177" t="s">
        <v>134</v>
      </c>
      <c r="D24" s="151"/>
      <c r="E24" s="154">
        <v>372.8</v>
      </c>
      <c r="F24" s="156"/>
      <c r="G24" s="156"/>
      <c r="H24" s="156"/>
      <c r="I24" s="156"/>
      <c r="J24" s="156"/>
      <c r="K24" s="156"/>
      <c r="L24" s="156"/>
      <c r="M24" s="156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127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ht="22.5" outlineLevel="1" x14ac:dyDescent="0.2">
      <c r="A25" s="140">
        <v>6</v>
      </c>
      <c r="B25" s="140" t="s">
        <v>135</v>
      </c>
      <c r="C25" s="175" t="s">
        <v>136</v>
      </c>
      <c r="D25" s="147" t="s">
        <v>125</v>
      </c>
      <c r="E25" s="152">
        <v>372.8</v>
      </c>
      <c r="F25" s="155">
        <f>H25+J25</f>
        <v>0</v>
      </c>
      <c r="G25" s="156">
        <f>ROUND(E25*F25,2)</f>
        <v>0</v>
      </c>
      <c r="H25" s="156"/>
      <c r="I25" s="156">
        <f>ROUND(E25*H25,2)</f>
        <v>0</v>
      </c>
      <c r="J25" s="156"/>
      <c r="K25" s="156">
        <f>ROUND(E25*J25,2)</f>
        <v>0</v>
      </c>
      <c r="L25" s="156">
        <v>21</v>
      </c>
      <c r="M25" s="156">
        <f>G25*(1+L25/100)</f>
        <v>0</v>
      </c>
      <c r="N25" s="147">
        <v>0</v>
      </c>
      <c r="O25" s="147">
        <f>ROUND(E25*N25,5)</f>
        <v>0</v>
      </c>
      <c r="P25" s="147">
        <v>0</v>
      </c>
      <c r="Q25" s="147">
        <f>ROUND(E25*P25,5)</f>
        <v>0</v>
      </c>
      <c r="R25" s="147"/>
      <c r="S25" s="147"/>
      <c r="T25" s="148">
        <v>6.6000000000000003E-2</v>
      </c>
      <c r="U25" s="147">
        <f>ROUND(E25*T25,2)</f>
        <v>24.6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118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>
        <v>7</v>
      </c>
      <c r="B26" s="140" t="s">
        <v>137</v>
      </c>
      <c r="C26" s="175" t="s">
        <v>138</v>
      </c>
      <c r="D26" s="147" t="s">
        <v>125</v>
      </c>
      <c r="E26" s="152">
        <v>22368</v>
      </c>
      <c r="F26" s="155">
        <f>H26+J26</f>
        <v>0</v>
      </c>
      <c r="G26" s="156">
        <f>ROUND(E26*F26,2)</f>
        <v>0</v>
      </c>
      <c r="H26" s="156"/>
      <c r="I26" s="156">
        <f>ROUND(E26*H26,2)</f>
        <v>0</v>
      </c>
      <c r="J26" s="156"/>
      <c r="K26" s="156">
        <f>ROUND(E26*J26,2)</f>
        <v>0</v>
      </c>
      <c r="L26" s="156">
        <v>21</v>
      </c>
      <c r="M26" s="156">
        <f>G26*(1+L26/100)</f>
        <v>0</v>
      </c>
      <c r="N26" s="147">
        <v>0</v>
      </c>
      <c r="O26" s="147">
        <f>ROUND(E26*N26,5)</f>
        <v>0</v>
      </c>
      <c r="P26" s="147">
        <v>0</v>
      </c>
      <c r="Q26" s="147">
        <f>ROUND(E26*P26,5)</f>
        <v>0</v>
      </c>
      <c r="R26" s="147"/>
      <c r="S26" s="147"/>
      <c r="T26" s="148">
        <v>0</v>
      </c>
      <c r="U26" s="147">
        <f>ROUND(E26*T26,2)</f>
        <v>0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118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 x14ac:dyDescent="0.2">
      <c r="A27" s="140"/>
      <c r="B27" s="140"/>
      <c r="C27" s="177" t="s">
        <v>139</v>
      </c>
      <c r="D27" s="151"/>
      <c r="E27" s="154">
        <v>22368</v>
      </c>
      <c r="F27" s="156"/>
      <c r="G27" s="156"/>
      <c r="H27" s="156"/>
      <c r="I27" s="156"/>
      <c r="J27" s="156"/>
      <c r="K27" s="156"/>
      <c r="L27" s="156"/>
      <c r="M27" s="156"/>
      <c r="N27" s="147"/>
      <c r="O27" s="147"/>
      <c r="P27" s="147"/>
      <c r="Q27" s="147"/>
      <c r="R27" s="147"/>
      <c r="S27" s="147"/>
      <c r="T27" s="148"/>
      <c r="U27" s="147"/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127</v>
      </c>
      <c r="AF27" s="139">
        <v>0</v>
      </c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>
        <v>8</v>
      </c>
      <c r="B28" s="140" t="s">
        <v>140</v>
      </c>
      <c r="C28" s="175" t="s">
        <v>141</v>
      </c>
      <c r="D28" s="147" t="s">
        <v>142</v>
      </c>
      <c r="E28" s="152">
        <v>15</v>
      </c>
      <c r="F28" s="155">
        <f>H28+J28</f>
        <v>0</v>
      </c>
      <c r="G28" s="156">
        <f>ROUND(E28*F28,2)</f>
        <v>0</v>
      </c>
      <c r="H28" s="156"/>
      <c r="I28" s="156">
        <f>ROUND(E28*H28,2)</f>
        <v>0</v>
      </c>
      <c r="J28" s="156"/>
      <c r="K28" s="156">
        <f>ROUND(E28*J28,2)</f>
        <v>0</v>
      </c>
      <c r="L28" s="156">
        <v>21</v>
      </c>
      <c r="M28" s="156">
        <f>G28*(1+L28/100)</f>
        <v>0</v>
      </c>
      <c r="N28" s="147">
        <v>0</v>
      </c>
      <c r="O28" s="147">
        <f>ROUND(E28*N28,5)</f>
        <v>0</v>
      </c>
      <c r="P28" s="147">
        <v>0</v>
      </c>
      <c r="Q28" s="147">
        <f>ROUND(E28*P28,5)</f>
        <v>0</v>
      </c>
      <c r="R28" s="147"/>
      <c r="S28" s="147"/>
      <c r="T28" s="148">
        <v>0</v>
      </c>
      <c r="U28" s="147">
        <f>ROUND(E28*T28,2)</f>
        <v>0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118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x14ac:dyDescent="0.2">
      <c r="A29" s="141" t="s">
        <v>113</v>
      </c>
      <c r="B29" s="141" t="s">
        <v>64</v>
      </c>
      <c r="C29" s="176" t="s">
        <v>65</v>
      </c>
      <c r="D29" s="149"/>
      <c r="E29" s="153"/>
      <c r="F29" s="157"/>
      <c r="G29" s="157">
        <f>SUMIF(AE30:AE39,"&lt;&gt;NOR",G30:G39)</f>
        <v>0</v>
      </c>
      <c r="H29" s="157"/>
      <c r="I29" s="157">
        <f>SUM(I30:I39)</f>
        <v>0</v>
      </c>
      <c r="J29" s="157"/>
      <c r="K29" s="157">
        <f>SUM(K30:K39)</f>
        <v>0</v>
      </c>
      <c r="L29" s="157"/>
      <c r="M29" s="157">
        <f>SUM(M30:M39)</f>
        <v>0</v>
      </c>
      <c r="N29" s="149"/>
      <c r="O29" s="149">
        <f>SUM(O30:O39)</f>
        <v>0</v>
      </c>
      <c r="P29" s="149"/>
      <c r="Q29" s="149">
        <f>SUM(Q30:Q39)</f>
        <v>0</v>
      </c>
      <c r="R29" s="149"/>
      <c r="S29" s="149"/>
      <c r="T29" s="150"/>
      <c r="U29" s="149">
        <f>SUM(U30:U39)</f>
        <v>20.599999999999998</v>
      </c>
      <c r="AE29" t="s">
        <v>114</v>
      </c>
    </row>
    <row r="30" spans="1:60" ht="22.5" outlineLevel="1" x14ac:dyDescent="0.2">
      <c r="A30" s="140">
        <v>9</v>
      </c>
      <c r="B30" s="140" t="s">
        <v>143</v>
      </c>
      <c r="C30" s="175" t="s">
        <v>144</v>
      </c>
      <c r="D30" s="147" t="s">
        <v>145</v>
      </c>
      <c r="E30" s="152">
        <v>7.0402100000000001</v>
      </c>
      <c r="F30" s="155">
        <f>H30+J30</f>
        <v>0</v>
      </c>
      <c r="G30" s="156">
        <f>ROUND(E30*F30,2)</f>
        <v>0</v>
      </c>
      <c r="H30" s="156"/>
      <c r="I30" s="156">
        <f>ROUND(E30*H30,2)</f>
        <v>0</v>
      </c>
      <c r="J30" s="156"/>
      <c r="K30" s="156">
        <f>ROUND(E30*J30,2)</f>
        <v>0</v>
      </c>
      <c r="L30" s="156">
        <v>21</v>
      </c>
      <c r="M30" s="156">
        <f>G30*(1+L30/100)</f>
        <v>0</v>
      </c>
      <c r="N30" s="147">
        <v>0</v>
      </c>
      <c r="O30" s="147">
        <f>ROUND(E30*N30,5)</f>
        <v>0</v>
      </c>
      <c r="P30" s="147">
        <v>0</v>
      </c>
      <c r="Q30" s="147">
        <f>ROUND(E30*P30,5)</f>
        <v>0</v>
      </c>
      <c r="R30" s="147"/>
      <c r="S30" s="147"/>
      <c r="T30" s="148">
        <v>0</v>
      </c>
      <c r="U30" s="147">
        <f>ROUND(E30*T30,2)</f>
        <v>0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118</v>
      </c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outlineLevel="1" x14ac:dyDescent="0.2">
      <c r="A31" s="140">
        <v>10</v>
      </c>
      <c r="B31" s="140" t="s">
        <v>146</v>
      </c>
      <c r="C31" s="175" t="s">
        <v>147</v>
      </c>
      <c r="D31" s="147" t="s">
        <v>145</v>
      </c>
      <c r="E31" s="152">
        <v>2.22932</v>
      </c>
      <c r="F31" s="155">
        <f>H31+J31</f>
        <v>0</v>
      </c>
      <c r="G31" s="156">
        <f>ROUND(E31*F31,2)</f>
        <v>0</v>
      </c>
      <c r="H31" s="156"/>
      <c r="I31" s="156">
        <f>ROUND(E31*H31,2)</f>
        <v>0</v>
      </c>
      <c r="J31" s="156"/>
      <c r="K31" s="156">
        <f>ROUND(E31*J31,2)</f>
        <v>0</v>
      </c>
      <c r="L31" s="156">
        <v>21</v>
      </c>
      <c r="M31" s="156">
        <f>G31*(1+L31/100)</f>
        <v>0</v>
      </c>
      <c r="N31" s="147">
        <v>0</v>
      </c>
      <c r="O31" s="147">
        <f>ROUND(E31*N31,5)</f>
        <v>0</v>
      </c>
      <c r="P31" s="147">
        <v>0</v>
      </c>
      <c r="Q31" s="147">
        <f>ROUND(E31*P31,5)</f>
        <v>0</v>
      </c>
      <c r="R31" s="147"/>
      <c r="S31" s="147"/>
      <c r="T31" s="148">
        <v>0</v>
      </c>
      <c r="U31" s="147">
        <f>ROUND(E31*T31,2)</f>
        <v>0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118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ht="22.5" outlineLevel="1" x14ac:dyDescent="0.2">
      <c r="A32" s="140">
        <v>11</v>
      </c>
      <c r="B32" s="140" t="s">
        <v>148</v>
      </c>
      <c r="C32" s="175" t="s">
        <v>149</v>
      </c>
      <c r="D32" s="147" t="s">
        <v>145</v>
      </c>
      <c r="E32" s="152">
        <v>1.1249800000000001</v>
      </c>
      <c r="F32" s="155">
        <f>H32+J32</f>
        <v>0</v>
      </c>
      <c r="G32" s="156">
        <f>ROUND(E32*F32,2)</f>
        <v>0</v>
      </c>
      <c r="H32" s="156"/>
      <c r="I32" s="156">
        <f>ROUND(E32*H32,2)</f>
        <v>0</v>
      </c>
      <c r="J32" s="156"/>
      <c r="K32" s="156">
        <f>ROUND(E32*J32,2)</f>
        <v>0</v>
      </c>
      <c r="L32" s="156">
        <v>21</v>
      </c>
      <c r="M32" s="156">
        <f>G32*(1+L32/100)</f>
        <v>0</v>
      </c>
      <c r="N32" s="147">
        <v>0</v>
      </c>
      <c r="O32" s="147">
        <f>ROUND(E32*N32,5)</f>
        <v>0</v>
      </c>
      <c r="P32" s="147">
        <v>0</v>
      </c>
      <c r="Q32" s="147">
        <f>ROUND(E32*P32,5)</f>
        <v>0</v>
      </c>
      <c r="R32" s="147"/>
      <c r="S32" s="147"/>
      <c r="T32" s="148">
        <v>0</v>
      </c>
      <c r="U32" s="147">
        <f>ROUND(E32*T32,2)</f>
        <v>0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118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ht="22.5" outlineLevel="1" x14ac:dyDescent="0.2">
      <c r="A33" s="140">
        <v>12</v>
      </c>
      <c r="B33" s="140" t="s">
        <v>150</v>
      </c>
      <c r="C33" s="175" t="s">
        <v>151</v>
      </c>
      <c r="D33" s="147" t="s">
        <v>145</v>
      </c>
      <c r="E33" s="152">
        <v>10.39451</v>
      </c>
      <c r="F33" s="155">
        <f>H33+J33</f>
        <v>0</v>
      </c>
      <c r="G33" s="156">
        <f>ROUND(E33*F33,2)</f>
        <v>0</v>
      </c>
      <c r="H33" s="156"/>
      <c r="I33" s="156">
        <f>ROUND(E33*H33,2)</f>
        <v>0</v>
      </c>
      <c r="J33" s="156"/>
      <c r="K33" s="156">
        <f>ROUND(E33*J33,2)</f>
        <v>0</v>
      </c>
      <c r="L33" s="156">
        <v>21</v>
      </c>
      <c r="M33" s="156">
        <f>G33*(1+L33/100)</f>
        <v>0</v>
      </c>
      <c r="N33" s="147">
        <v>0</v>
      </c>
      <c r="O33" s="147">
        <f>ROUND(E33*N33,5)</f>
        <v>0</v>
      </c>
      <c r="P33" s="147">
        <v>0</v>
      </c>
      <c r="Q33" s="147">
        <f>ROUND(E33*P33,5)</f>
        <v>0</v>
      </c>
      <c r="R33" s="147"/>
      <c r="S33" s="147"/>
      <c r="T33" s="148">
        <v>0.55000000000000004</v>
      </c>
      <c r="U33" s="147">
        <f>ROUND(E33*T33,2)</f>
        <v>5.72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118</v>
      </c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177" t="s">
        <v>152</v>
      </c>
      <c r="D34" s="151"/>
      <c r="E34" s="154">
        <v>7.0402100000000001</v>
      </c>
      <c r="F34" s="156"/>
      <c r="G34" s="156"/>
      <c r="H34" s="156"/>
      <c r="I34" s="156"/>
      <c r="J34" s="156"/>
      <c r="K34" s="156"/>
      <c r="L34" s="156"/>
      <c r="M34" s="156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127</v>
      </c>
      <c r="AF34" s="139">
        <v>0</v>
      </c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/>
      <c r="B35" s="140"/>
      <c r="C35" s="177" t="s">
        <v>153</v>
      </c>
      <c r="D35" s="151"/>
      <c r="E35" s="154">
        <v>2.22932</v>
      </c>
      <c r="F35" s="156"/>
      <c r="G35" s="156"/>
      <c r="H35" s="156"/>
      <c r="I35" s="156"/>
      <c r="J35" s="156"/>
      <c r="K35" s="156"/>
      <c r="L35" s="156"/>
      <c r="M35" s="156"/>
      <c r="N35" s="147"/>
      <c r="O35" s="147"/>
      <c r="P35" s="147"/>
      <c r="Q35" s="147"/>
      <c r="R35" s="147"/>
      <c r="S35" s="147"/>
      <c r="T35" s="148"/>
      <c r="U35" s="147"/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127</v>
      </c>
      <c r="AF35" s="139"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177" t="s">
        <v>154</v>
      </c>
      <c r="D36" s="151"/>
      <c r="E36" s="154">
        <v>1.1249800000000001</v>
      </c>
      <c r="F36" s="156"/>
      <c r="G36" s="156"/>
      <c r="H36" s="156"/>
      <c r="I36" s="156"/>
      <c r="J36" s="156"/>
      <c r="K36" s="156"/>
      <c r="L36" s="156"/>
      <c r="M36" s="156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127</v>
      </c>
      <c r="AF36" s="139">
        <v>0</v>
      </c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outlineLevel="1" x14ac:dyDescent="0.2">
      <c r="A37" s="140">
        <v>13</v>
      </c>
      <c r="B37" s="140" t="s">
        <v>155</v>
      </c>
      <c r="C37" s="175" t="s">
        <v>156</v>
      </c>
      <c r="D37" s="147" t="s">
        <v>145</v>
      </c>
      <c r="E37" s="152">
        <v>10.39451</v>
      </c>
      <c r="F37" s="155">
        <f>H37+J37</f>
        <v>0</v>
      </c>
      <c r="G37" s="156">
        <f>ROUND(E37*F37,2)</f>
        <v>0</v>
      </c>
      <c r="H37" s="156"/>
      <c r="I37" s="156">
        <f>ROUND(E37*H37,2)</f>
        <v>0</v>
      </c>
      <c r="J37" s="156"/>
      <c r="K37" s="156">
        <f>ROUND(E37*J37,2)</f>
        <v>0</v>
      </c>
      <c r="L37" s="156">
        <v>21</v>
      </c>
      <c r="M37" s="156">
        <f>G37*(1+L37/100)</f>
        <v>0</v>
      </c>
      <c r="N37" s="147">
        <v>0</v>
      </c>
      <c r="O37" s="147">
        <f>ROUND(E37*N37,5)</f>
        <v>0</v>
      </c>
      <c r="P37" s="147">
        <v>0</v>
      </c>
      <c r="Q37" s="147">
        <f>ROUND(E37*P37,5)</f>
        <v>0</v>
      </c>
      <c r="R37" s="147"/>
      <c r="S37" s="147"/>
      <c r="T37" s="148">
        <v>0.94199999999999995</v>
      </c>
      <c r="U37" s="147">
        <f>ROUND(E37*T37,2)</f>
        <v>9.7899999999999991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118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outlineLevel="1" x14ac:dyDescent="0.2">
      <c r="A38" s="140">
        <v>14</v>
      </c>
      <c r="B38" s="140" t="s">
        <v>157</v>
      </c>
      <c r="C38" s="175" t="s">
        <v>158</v>
      </c>
      <c r="D38" s="147" t="s">
        <v>145</v>
      </c>
      <c r="E38" s="152">
        <v>10.39451</v>
      </c>
      <c r="F38" s="155">
        <f>H38+J38</f>
        <v>0</v>
      </c>
      <c r="G38" s="156">
        <f>ROUND(E38*F38,2)</f>
        <v>0</v>
      </c>
      <c r="H38" s="156"/>
      <c r="I38" s="156">
        <f>ROUND(E38*H38,2)</f>
        <v>0</v>
      </c>
      <c r="J38" s="156"/>
      <c r="K38" s="156">
        <f>ROUND(E38*J38,2)</f>
        <v>0</v>
      </c>
      <c r="L38" s="156">
        <v>21</v>
      </c>
      <c r="M38" s="156">
        <f>G38*(1+L38/100)</f>
        <v>0</v>
      </c>
      <c r="N38" s="147">
        <v>0</v>
      </c>
      <c r="O38" s="147">
        <f>ROUND(E38*N38,5)</f>
        <v>0</v>
      </c>
      <c r="P38" s="147">
        <v>0</v>
      </c>
      <c r="Q38" s="147">
        <f>ROUND(E38*P38,5)</f>
        <v>0</v>
      </c>
      <c r="R38" s="147"/>
      <c r="S38" s="147"/>
      <c r="T38" s="148">
        <v>0.49</v>
      </c>
      <c r="U38" s="147">
        <f>ROUND(E38*T38,2)</f>
        <v>5.09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118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 x14ac:dyDescent="0.2">
      <c r="A39" s="140">
        <v>15</v>
      </c>
      <c r="B39" s="140" t="s">
        <v>159</v>
      </c>
      <c r="C39" s="175" t="s">
        <v>160</v>
      </c>
      <c r="D39" s="147" t="s">
        <v>145</v>
      </c>
      <c r="E39" s="152">
        <v>103.9451</v>
      </c>
      <c r="F39" s="155">
        <f>H39+J39</f>
        <v>0</v>
      </c>
      <c r="G39" s="156">
        <f>ROUND(E39*F39,2)</f>
        <v>0</v>
      </c>
      <c r="H39" s="156"/>
      <c r="I39" s="156">
        <f>ROUND(E39*H39,2)</f>
        <v>0</v>
      </c>
      <c r="J39" s="156"/>
      <c r="K39" s="156">
        <f>ROUND(E39*J39,2)</f>
        <v>0</v>
      </c>
      <c r="L39" s="156">
        <v>21</v>
      </c>
      <c r="M39" s="156">
        <f>G39*(1+L39/100)</f>
        <v>0</v>
      </c>
      <c r="N39" s="147">
        <v>0</v>
      </c>
      <c r="O39" s="147">
        <f>ROUND(E39*N39,5)</f>
        <v>0</v>
      </c>
      <c r="P39" s="147">
        <v>0</v>
      </c>
      <c r="Q39" s="147">
        <f>ROUND(E39*P39,5)</f>
        <v>0</v>
      </c>
      <c r="R39" s="147"/>
      <c r="S39" s="147"/>
      <c r="T39" s="148">
        <v>0</v>
      </c>
      <c r="U39" s="147">
        <f>ROUND(E39*T39,2)</f>
        <v>0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118</v>
      </c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x14ac:dyDescent="0.2">
      <c r="A40" s="141" t="s">
        <v>113</v>
      </c>
      <c r="B40" s="141" t="s">
        <v>66</v>
      </c>
      <c r="C40" s="176" t="s">
        <v>67</v>
      </c>
      <c r="D40" s="149"/>
      <c r="E40" s="153"/>
      <c r="F40" s="157"/>
      <c r="G40" s="157">
        <f>SUMIF(AE41:AE41,"&lt;&gt;NOR",G41:G41)</f>
        <v>0</v>
      </c>
      <c r="H40" s="157"/>
      <c r="I40" s="157">
        <f>SUM(I41:I41)</f>
        <v>0</v>
      </c>
      <c r="J40" s="157"/>
      <c r="K40" s="157">
        <f>SUM(K41:K41)</f>
        <v>0</v>
      </c>
      <c r="L40" s="157"/>
      <c r="M40" s="157">
        <f>SUM(M41:M41)</f>
        <v>0</v>
      </c>
      <c r="N40" s="149"/>
      <c r="O40" s="149">
        <f>SUM(O41:O41)</f>
        <v>0</v>
      </c>
      <c r="P40" s="149"/>
      <c r="Q40" s="149">
        <f>SUM(Q41:Q41)</f>
        <v>0</v>
      </c>
      <c r="R40" s="149"/>
      <c r="S40" s="149"/>
      <c r="T40" s="150"/>
      <c r="U40" s="149">
        <f>SUM(U41:U41)</f>
        <v>50.35</v>
      </c>
      <c r="AE40" t="s">
        <v>114</v>
      </c>
    </row>
    <row r="41" spans="1:60" outlineLevel="1" x14ac:dyDescent="0.2">
      <c r="A41" s="140">
        <v>16</v>
      </c>
      <c r="B41" s="140" t="s">
        <v>161</v>
      </c>
      <c r="C41" s="175" t="s">
        <v>162</v>
      </c>
      <c r="D41" s="147" t="s">
        <v>145</v>
      </c>
      <c r="E41" s="152">
        <v>6.8520599999999998</v>
      </c>
      <c r="F41" s="155">
        <f>H41+J41</f>
        <v>0</v>
      </c>
      <c r="G41" s="156">
        <f>ROUND(E41*F41,2)</f>
        <v>0</v>
      </c>
      <c r="H41" s="156"/>
      <c r="I41" s="156">
        <f>ROUND(E41*H41,2)</f>
        <v>0</v>
      </c>
      <c r="J41" s="156"/>
      <c r="K41" s="156">
        <f>ROUND(E41*J41,2)</f>
        <v>0</v>
      </c>
      <c r="L41" s="156">
        <v>21</v>
      </c>
      <c r="M41" s="156">
        <f>G41*(1+L41/100)</f>
        <v>0</v>
      </c>
      <c r="N41" s="147">
        <v>0</v>
      </c>
      <c r="O41" s="147">
        <f>ROUND(E41*N41,5)</f>
        <v>0</v>
      </c>
      <c r="P41" s="147">
        <v>0</v>
      </c>
      <c r="Q41" s="147">
        <f>ROUND(E41*P41,5)</f>
        <v>0</v>
      </c>
      <c r="R41" s="147"/>
      <c r="S41" s="147"/>
      <c r="T41" s="148">
        <v>7.3479999999999999</v>
      </c>
      <c r="U41" s="147">
        <f>ROUND(E41*T41,2)</f>
        <v>50.35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118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x14ac:dyDescent="0.2">
      <c r="A42" s="141" t="s">
        <v>113</v>
      </c>
      <c r="B42" s="141" t="s">
        <v>68</v>
      </c>
      <c r="C42" s="176" t="s">
        <v>69</v>
      </c>
      <c r="D42" s="149"/>
      <c r="E42" s="153"/>
      <c r="F42" s="157"/>
      <c r="G42" s="157">
        <f>SUMIF(AE43:AE43,"&lt;&gt;NOR",G43:G43)</f>
        <v>0</v>
      </c>
      <c r="H42" s="157"/>
      <c r="I42" s="157">
        <f>SUM(I43:I43)</f>
        <v>0</v>
      </c>
      <c r="J42" s="157"/>
      <c r="K42" s="157">
        <f>SUM(K43:K43)</f>
        <v>0</v>
      </c>
      <c r="L42" s="157"/>
      <c r="M42" s="157">
        <f>SUM(M43:M43)</f>
        <v>0</v>
      </c>
      <c r="N42" s="149"/>
      <c r="O42" s="149">
        <f>SUM(O43:O43)</f>
        <v>0</v>
      </c>
      <c r="P42" s="149"/>
      <c r="Q42" s="149">
        <f>SUM(Q43:Q43)</f>
        <v>0</v>
      </c>
      <c r="R42" s="149"/>
      <c r="S42" s="149"/>
      <c r="T42" s="150"/>
      <c r="U42" s="149">
        <f>SUM(U43:U43)</f>
        <v>4.1399999999999997</v>
      </c>
      <c r="AE42" t="s">
        <v>114</v>
      </c>
    </row>
    <row r="43" spans="1:60" outlineLevel="1" x14ac:dyDescent="0.2">
      <c r="A43" s="140">
        <v>17</v>
      </c>
      <c r="B43" s="140" t="s">
        <v>163</v>
      </c>
      <c r="C43" s="175" t="s">
        <v>164</v>
      </c>
      <c r="D43" s="147" t="s">
        <v>145</v>
      </c>
      <c r="E43" s="152">
        <v>2.5881099999999999</v>
      </c>
      <c r="F43" s="155">
        <f>H43+J43</f>
        <v>0</v>
      </c>
      <c r="G43" s="156">
        <f>ROUND(E43*F43,2)</f>
        <v>0</v>
      </c>
      <c r="H43" s="156"/>
      <c r="I43" s="156">
        <f>ROUND(E43*H43,2)</f>
        <v>0</v>
      </c>
      <c r="J43" s="156"/>
      <c r="K43" s="156">
        <f>ROUND(E43*J43,2)</f>
        <v>0</v>
      </c>
      <c r="L43" s="156">
        <v>21</v>
      </c>
      <c r="M43" s="156">
        <f>G43*(1+L43/100)</f>
        <v>0</v>
      </c>
      <c r="N43" s="147">
        <v>0</v>
      </c>
      <c r="O43" s="147">
        <f>ROUND(E43*N43,5)</f>
        <v>0</v>
      </c>
      <c r="P43" s="147">
        <v>0</v>
      </c>
      <c r="Q43" s="147">
        <f>ROUND(E43*P43,5)</f>
        <v>0</v>
      </c>
      <c r="R43" s="147"/>
      <c r="S43" s="147"/>
      <c r="T43" s="148">
        <v>1.5980000000000001</v>
      </c>
      <c r="U43" s="147">
        <f>ROUND(E43*T43,2)</f>
        <v>4.1399999999999997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118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x14ac:dyDescent="0.2">
      <c r="A44" s="141" t="s">
        <v>113</v>
      </c>
      <c r="B44" s="141" t="s">
        <v>70</v>
      </c>
      <c r="C44" s="176" t="s">
        <v>71</v>
      </c>
      <c r="D44" s="149"/>
      <c r="E44" s="153"/>
      <c r="F44" s="157"/>
      <c r="G44" s="157">
        <f>SUMIF(AE45:AE54,"&lt;&gt;NOR",G45:G54)</f>
        <v>0</v>
      </c>
      <c r="H44" s="157"/>
      <c r="I44" s="157">
        <f>SUM(I45:I54)</f>
        <v>0</v>
      </c>
      <c r="J44" s="157"/>
      <c r="K44" s="157">
        <f>SUM(K45:K54)</f>
        <v>0</v>
      </c>
      <c r="L44" s="157"/>
      <c r="M44" s="157">
        <f>SUM(M45:M54)</f>
        <v>0</v>
      </c>
      <c r="N44" s="149"/>
      <c r="O44" s="149">
        <f>SUM(O45:O54)</f>
        <v>2.5881099999999999</v>
      </c>
      <c r="P44" s="149"/>
      <c r="Q44" s="149">
        <f>SUM(Q45:Q54)</f>
        <v>0</v>
      </c>
      <c r="R44" s="149"/>
      <c r="S44" s="149"/>
      <c r="T44" s="150"/>
      <c r="U44" s="149">
        <f>SUM(U45:U54)</f>
        <v>146.60999999999999</v>
      </c>
      <c r="AE44" t="s">
        <v>114</v>
      </c>
    </row>
    <row r="45" spans="1:60" ht="22.5" outlineLevel="1" x14ac:dyDescent="0.2">
      <c r="A45" s="140">
        <v>18</v>
      </c>
      <c r="B45" s="140" t="s">
        <v>165</v>
      </c>
      <c r="C45" s="175" t="s">
        <v>166</v>
      </c>
      <c r="D45" s="147" t="s">
        <v>125</v>
      </c>
      <c r="E45" s="152">
        <v>194.15700000000001</v>
      </c>
      <c r="F45" s="155">
        <f>H45+J45</f>
        <v>0</v>
      </c>
      <c r="G45" s="156">
        <f>ROUND(E45*F45,2)</f>
        <v>0</v>
      </c>
      <c r="H45" s="156"/>
      <c r="I45" s="156">
        <f>ROUND(E45*H45,2)</f>
        <v>0</v>
      </c>
      <c r="J45" s="156"/>
      <c r="K45" s="156">
        <f>ROUND(E45*J45,2)</f>
        <v>0</v>
      </c>
      <c r="L45" s="156">
        <v>21</v>
      </c>
      <c r="M45" s="156">
        <f>G45*(1+L45/100)</f>
        <v>0</v>
      </c>
      <c r="N45" s="147">
        <v>4.0000000000000003E-5</v>
      </c>
      <c r="O45" s="147">
        <f>ROUND(E45*N45,5)</f>
        <v>7.77E-3</v>
      </c>
      <c r="P45" s="147">
        <v>0</v>
      </c>
      <c r="Q45" s="147">
        <f>ROUND(E45*P45,5)</f>
        <v>0</v>
      </c>
      <c r="R45" s="147"/>
      <c r="S45" s="147"/>
      <c r="T45" s="148">
        <v>3.5000000000000003E-2</v>
      </c>
      <c r="U45" s="147">
        <f>ROUND(E45*T45,2)</f>
        <v>6.8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118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 x14ac:dyDescent="0.2">
      <c r="A46" s="140"/>
      <c r="B46" s="140"/>
      <c r="C46" s="177" t="s">
        <v>167</v>
      </c>
      <c r="D46" s="151"/>
      <c r="E46" s="154">
        <v>194.15700000000001</v>
      </c>
      <c r="F46" s="156"/>
      <c r="G46" s="156"/>
      <c r="H46" s="156"/>
      <c r="I46" s="156"/>
      <c r="J46" s="156"/>
      <c r="K46" s="156"/>
      <c r="L46" s="156"/>
      <c r="M46" s="156"/>
      <c r="N46" s="147"/>
      <c r="O46" s="147"/>
      <c r="P46" s="147"/>
      <c r="Q46" s="147"/>
      <c r="R46" s="147"/>
      <c r="S46" s="147"/>
      <c r="T46" s="148"/>
      <c r="U46" s="147"/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127</v>
      </c>
      <c r="AF46" s="139">
        <v>0</v>
      </c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ht="33.75" outlineLevel="1" x14ac:dyDescent="0.2">
      <c r="A47" s="140">
        <v>19</v>
      </c>
      <c r="B47" s="140" t="s">
        <v>168</v>
      </c>
      <c r="C47" s="175" t="s">
        <v>324</v>
      </c>
      <c r="D47" s="147" t="s">
        <v>125</v>
      </c>
      <c r="E47" s="152">
        <v>213.5727</v>
      </c>
      <c r="F47" s="155">
        <f>H47+J47</f>
        <v>0</v>
      </c>
      <c r="G47" s="156">
        <f>ROUND(E47*F47,2)</f>
        <v>0</v>
      </c>
      <c r="H47" s="156"/>
      <c r="I47" s="156">
        <f>ROUND(E47*H47,2)</f>
        <v>0</v>
      </c>
      <c r="J47" s="156"/>
      <c r="K47" s="156">
        <f>ROUND(E47*J47,2)</f>
        <v>0</v>
      </c>
      <c r="L47" s="156">
        <v>21</v>
      </c>
      <c r="M47" s="156">
        <f>G47*(1+L47/100)</f>
        <v>0</v>
      </c>
      <c r="N47" s="147">
        <v>2.9999999999999997E-4</v>
      </c>
      <c r="O47" s="147">
        <f>ROUND(E47*N47,5)</f>
        <v>6.4070000000000002E-2</v>
      </c>
      <c r="P47" s="147">
        <v>0</v>
      </c>
      <c r="Q47" s="147">
        <f>ROUND(E47*P47,5)</f>
        <v>0</v>
      </c>
      <c r="R47" s="147"/>
      <c r="S47" s="147"/>
      <c r="T47" s="148">
        <v>0</v>
      </c>
      <c r="U47" s="147">
        <f>ROUND(E47*T47,2)</f>
        <v>0</v>
      </c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169</v>
      </c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/>
      <c r="B48" s="140"/>
      <c r="C48" s="177" t="s">
        <v>170</v>
      </c>
      <c r="D48" s="151"/>
      <c r="E48" s="154">
        <v>213.5727</v>
      </c>
      <c r="F48" s="156"/>
      <c r="G48" s="156"/>
      <c r="H48" s="156"/>
      <c r="I48" s="156"/>
      <c r="J48" s="156"/>
      <c r="K48" s="156"/>
      <c r="L48" s="156"/>
      <c r="M48" s="156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127</v>
      </c>
      <c r="AF48" s="139">
        <v>0</v>
      </c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>
        <v>20</v>
      </c>
      <c r="B49" s="140" t="s">
        <v>171</v>
      </c>
      <c r="C49" s="175" t="s">
        <v>172</v>
      </c>
      <c r="D49" s="147" t="s">
        <v>125</v>
      </c>
      <c r="E49" s="152">
        <v>194.15700000000001</v>
      </c>
      <c r="F49" s="155">
        <f t="shared" ref="F49:F54" si="0">H49+J49</f>
        <v>0</v>
      </c>
      <c r="G49" s="156">
        <f t="shared" ref="G49:G54" si="1">ROUND(E49*F49,2)</f>
        <v>0</v>
      </c>
      <c r="H49" s="156"/>
      <c r="I49" s="156">
        <f t="shared" ref="I49:I54" si="2">ROUND(E49*H49,2)</f>
        <v>0</v>
      </c>
      <c r="J49" s="156"/>
      <c r="K49" s="156">
        <f t="shared" ref="K49:K54" si="3">ROUND(E49*J49,2)</f>
        <v>0</v>
      </c>
      <c r="L49" s="156">
        <v>21</v>
      </c>
      <c r="M49" s="156">
        <f t="shared" ref="M49:M54" si="4">G49*(1+L49/100)</f>
        <v>0</v>
      </c>
      <c r="N49" s="147">
        <v>2.0000000000000001E-4</v>
      </c>
      <c r="O49" s="147">
        <f t="shared" ref="O49:O54" si="5">ROUND(E49*N49,5)</f>
        <v>3.8830000000000003E-2</v>
      </c>
      <c r="P49" s="147">
        <v>0</v>
      </c>
      <c r="Q49" s="147">
        <f t="shared" ref="Q49:Q54" si="6">ROUND(E49*P49,5)</f>
        <v>0</v>
      </c>
      <c r="R49" s="147"/>
      <c r="S49" s="147"/>
      <c r="T49" s="148">
        <v>0.56799999999999995</v>
      </c>
      <c r="U49" s="147">
        <f t="shared" ref="U49:U54" si="7">ROUND(E49*T49,2)</f>
        <v>110.28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118</v>
      </c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ht="22.5" outlineLevel="1" x14ac:dyDescent="0.2">
      <c r="A50" s="140">
        <v>21</v>
      </c>
      <c r="B50" s="140" t="s">
        <v>173</v>
      </c>
      <c r="C50" s="175" t="s">
        <v>325</v>
      </c>
      <c r="D50" s="147" t="s">
        <v>125</v>
      </c>
      <c r="E50" s="152">
        <v>213.5727</v>
      </c>
      <c r="F50" s="155">
        <f t="shared" si="0"/>
        <v>0</v>
      </c>
      <c r="G50" s="156">
        <f t="shared" si="1"/>
        <v>0</v>
      </c>
      <c r="H50" s="156"/>
      <c r="I50" s="156">
        <f t="shared" si="2"/>
        <v>0</v>
      </c>
      <c r="J50" s="156"/>
      <c r="K50" s="156">
        <f t="shared" si="3"/>
        <v>0</v>
      </c>
      <c r="L50" s="156">
        <v>21</v>
      </c>
      <c r="M50" s="156">
        <f t="shared" si="4"/>
        <v>0</v>
      </c>
      <c r="N50" s="147">
        <v>1.1599999999999999E-2</v>
      </c>
      <c r="O50" s="147">
        <f t="shared" si="5"/>
        <v>2.4774400000000001</v>
      </c>
      <c r="P50" s="147">
        <v>0</v>
      </c>
      <c r="Q50" s="147">
        <f t="shared" si="6"/>
        <v>0</v>
      </c>
      <c r="R50" s="147"/>
      <c r="S50" s="147"/>
      <c r="T50" s="148">
        <v>0</v>
      </c>
      <c r="U50" s="147">
        <f t="shared" si="7"/>
        <v>0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169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>
        <v>22</v>
      </c>
      <c r="B51" s="140" t="s">
        <v>174</v>
      </c>
      <c r="C51" s="175" t="s">
        <v>175</v>
      </c>
      <c r="D51" s="147" t="s">
        <v>176</v>
      </c>
      <c r="E51" s="152">
        <v>70.599999999999994</v>
      </c>
      <c r="F51" s="155">
        <f t="shared" si="0"/>
        <v>0</v>
      </c>
      <c r="G51" s="156">
        <f t="shared" si="1"/>
        <v>0</v>
      </c>
      <c r="H51" s="156"/>
      <c r="I51" s="156">
        <f t="shared" si="2"/>
        <v>0</v>
      </c>
      <c r="J51" s="156"/>
      <c r="K51" s="156">
        <f t="shared" si="3"/>
        <v>0</v>
      </c>
      <c r="L51" s="156">
        <v>21</v>
      </c>
      <c r="M51" s="156">
        <f t="shared" si="4"/>
        <v>0</v>
      </c>
      <c r="N51" s="147">
        <v>0</v>
      </c>
      <c r="O51" s="147">
        <f t="shared" si="5"/>
        <v>0</v>
      </c>
      <c r="P51" s="147">
        <v>0</v>
      </c>
      <c r="Q51" s="147">
        <f t="shared" si="6"/>
        <v>0</v>
      </c>
      <c r="R51" s="147"/>
      <c r="S51" s="147"/>
      <c r="T51" s="148">
        <v>0.2</v>
      </c>
      <c r="U51" s="147">
        <f t="shared" si="7"/>
        <v>14.12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118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>
        <v>23</v>
      </c>
      <c r="B52" s="140" t="s">
        <v>177</v>
      </c>
      <c r="C52" s="175" t="s">
        <v>178</v>
      </c>
      <c r="D52" s="147" t="s">
        <v>176</v>
      </c>
      <c r="E52" s="152">
        <v>2.7</v>
      </c>
      <c r="F52" s="155">
        <f t="shared" si="0"/>
        <v>0</v>
      </c>
      <c r="G52" s="156">
        <f t="shared" si="1"/>
        <v>0</v>
      </c>
      <c r="H52" s="156"/>
      <c r="I52" s="156">
        <f t="shared" si="2"/>
        <v>0</v>
      </c>
      <c r="J52" s="156"/>
      <c r="K52" s="156">
        <f t="shared" si="3"/>
        <v>0</v>
      </c>
      <c r="L52" s="156">
        <v>21</v>
      </c>
      <c r="M52" s="156">
        <f t="shared" si="4"/>
        <v>0</v>
      </c>
      <c r="N52" s="147">
        <v>0</v>
      </c>
      <c r="O52" s="147">
        <f t="shared" si="5"/>
        <v>0</v>
      </c>
      <c r="P52" s="147">
        <v>0</v>
      </c>
      <c r="Q52" s="147">
        <f t="shared" si="6"/>
        <v>0</v>
      </c>
      <c r="R52" s="147"/>
      <c r="S52" s="147"/>
      <c r="T52" s="148">
        <v>0.23</v>
      </c>
      <c r="U52" s="147">
        <f t="shared" si="7"/>
        <v>0.62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118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>
        <v>24</v>
      </c>
      <c r="B53" s="140" t="s">
        <v>179</v>
      </c>
      <c r="C53" s="175" t="s">
        <v>180</v>
      </c>
      <c r="D53" s="147" t="s">
        <v>176</v>
      </c>
      <c r="E53" s="152">
        <v>71.91</v>
      </c>
      <c r="F53" s="155">
        <f t="shared" si="0"/>
        <v>0</v>
      </c>
      <c r="G53" s="156">
        <f t="shared" si="1"/>
        <v>0</v>
      </c>
      <c r="H53" s="156"/>
      <c r="I53" s="156">
        <f t="shared" si="2"/>
        <v>0</v>
      </c>
      <c r="J53" s="156"/>
      <c r="K53" s="156">
        <f t="shared" si="3"/>
        <v>0</v>
      </c>
      <c r="L53" s="156">
        <v>21</v>
      </c>
      <c r="M53" s="156">
        <f t="shared" si="4"/>
        <v>0</v>
      </c>
      <c r="N53" s="147">
        <v>0</v>
      </c>
      <c r="O53" s="147">
        <f t="shared" si="5"/>
        <v>0</v>
      </c>
      <c r="P53" s="147">
        <v>0</v>
      </c>
      <c r="Q53" s="147">
        <f t="shared" si="6"/>
        <v>0</v>
      </c>
      <c r="R53" s="147"/>
      <c r="S53" s="147"/>
      <c r="T53" s="148">
        <v>0.19</v>
      </c>
      <c r="U53" s="147">
        <f t="shared" si="7"/>
        <v>13.66</v>
      </c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118</v>
      </c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ht="22.5" outlineLevel="1" x14ac:dyDescent="0.2">
      <c r="A54" s="140">
        <v>25</v>
      </c>
      <c r="B54" s="140" t="s">
        <v>181</v>
      </c>
      <c r="C54" s="175" t="s">
        <v>182</v>
      </c>
      <c r="D54" s="147" t="s">
        <v>176</v>
      </c>
      <c r="E54" s="152">
        <v>5.4</v>
      </c>
      <c r="F54" s="155">
        <f t="shared" si="0"/>
        <v>0</v>
      </c>
      <c r="G54" s="156">
        <f t="shared" si="1"/>
        <v>0</v>
      </c>
      <c r="H54" s="156"/>
      <c r="I54" s="156">
        <f t="shared" si="2"/>
        <v>0</v>
      </c>
      <c r="J54" s="156"/>
      <c r="K54" s="156">
        <f t="shared" si="3"/>
        <v>0</v>
      </c>
      <c r="L54" s="156">
        <v>21</v>
      </c>
      <c r="M54" s="156">
        <f t="shared" si="4"/>
        <v>0</v>
      </c>
      <c r="N54" s="147">
        <v>0</v>
      </c>
      <c r="O54" s="147">
        <f t="shared" si="5"/>
        <v>0</v>
      </c>
      <c r="P54" s="147">
        <v>0</v>
      </c>
      <c r="Q54" s="147">
        <f t="shared" si="6"/>
        <v>0</v>
      </c>
      <c r="R54" s="147"/>
      <c r="S54" s="147"/>
      <c r="T54" s="148">
        <v>0.21</v>
      </c>
      <c r="U54" s="147">
        <f t="shared" si="7"/>
        <v>1.1299999999999999</v>
      </c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118</v>
      </c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x14ac:dyDescent="0.2">
      <c r="A55" s="141" t="s">
        <v>113</v>
      </c>
      <c r="B55" s="141" t="s">
        <v>72</v>
      </c>
      <c r="C55" s="176" t="s">
        <v>73</v>
      </c>
      <c r="D55" s="149"/>
      <c r="E55" s="153"/>
      <c r="F55" s="157"/>
      <c r="G55" s="157">
        <f>SUMIF(AE56:AE59,"&lt;&gt;NOR",G56:G59)</f>
        <v>0</v>
      </c>
      <c r="H55" s="157"/>
      <c r="I55" s="157">
        <f>SUM(I56:I59)</f>
        <v>0</v>
      </c>
      <c r="J55" s="157"/>
      <c r="K55" s="157">
        <f>SUM(K56:K59)</f>
        <v>0</v>
      </c>
      <c r="L55" s="157"/>
      <c r="M55" s="157">
        <f>SUM(M56:M59)</f>
        <v>0</v>
      </c>
      <c r="N55" s="149"/>
      <c r="O55" s="149">
        <f>SUM(O56:O59)</f>
        <v>1.6500000000000001E-2</v>
      </c>
      <c r="P55" s="149"/>
      <c r="Q55" s="149">
        <f>SUM(Q56:Q59)</f>
        <v>8.7999999999999995E-2</v>
      </c>
      <c r="R55" s="149"/>
      <c r="S55" s="149"/>
      <c r="T55" s="150"/>
      <c r="U55" s="149">
        <f>SUM(U56:U59)</f>
        <v>7.42</v>
      </c>
      <c r="AE55" t="s">
        <v>114</v>
      </c>
    </row>
    <row r="56" spans="1:60" ht="22.5" outlineLevel="1" x14ac:dyDescent="0.2">
      <c r="A56" s="140">
        <v>26</v>
      </c>
      <c r="B56" s="140" t="s">
        <v>183</v>
      </c>
      <c r="C56" s="175" t="s">
        <v>184</v>
      </c>
      <c r="D56" s="147" t="s">
        <v>176</v>
      </c>
      <c r="E56" s="152">
        <v>11</v>
      </c>
      <c r="F56" s="155">
        <f>H56+J56</f>
        <v>0</v>
      </c>
      <c r="G56" s="156">
        <f>ROUND(E56*F56,2)</f>
        <v>0</v>
      </c>
      <c r="H56" s="156"/>
      <c r="I56" s="156">
        <f>ROUND(E56*H56,2)</f>
        <v>0</v>
      </c>
      <c r="J56" s="156"/>
      <c r="K56" s="156">
        <f>ROUND(E56*J56,2)</f>
        <v>0</v>
      </c>
      <c r="L56" s="156">
        <v>21</v>
      </c>
      <c r="M56" s="156">
        <f>G56*(1+L56/100)</f>
        <v>0</v>
      </c>
      <c r="N56" s="147">
        <v>0</v>
      </c>
      <c r="O56" s="147">
        <f>ROUND(E56*N56,5)</f>
        <v>0</v>
      </c>
      <c r="P56" s="147">
        <v>8.0000000000000002E-3</v>
      </c>
      <c r="Q56" s="147">
        <f>ROUND(E56*P56,5)</f>
        <v>8.7999999999999995E-2</v>
      </c>
      <c r="R56" s="147"/>
      <c r="S56" s="147"/>
      <c r="T56" s="148">
        <v>0.222</v>
      </c>
      <c r="U56" s="147">
        <f>ROUND(E56*T56,2)</f>
        <v>2.44</v>
      </c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118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ht="33.75" outlineLevel="1" x14ac:dyDescent="0.2">
      <c r="A57" s="140">
        <v>27</v>
      </c>
      <c r="B57" s="140" t="s">
        <v>185</v>
      </c>
      <c r="C57" s="175" t="s">
        <v>186</v>
      </c>
      <c r="D57" s="147" t="s">
        <v>176</v>
      </c>
      <c r="E57" s="152">
        <v>6</v>
      </c>
      <c r="F57" s="155">
        <f>H57+J57</f>
        <v>0</v>
      </c>
      <c r="G57" s="156">
        <f>ROUND(E57*F57,2)</f>
        <v>0</v>
      </c>
      <c r="H57" s="156"/>
      <c r="I57" s="156">
        <f>ROUND(E57*H57,2)</f>
        <v>0</v>
      </c>
      <c r="J57" s="156"/>
      <c r="K57" s="156">
        <f>ROUND(E57*J57,2)</f>
        <v>0</v>
      </c>
      <c r="L57" s="156">
        <v>21</v>
      </c>
      <c r="M57" s="156">
        <f>G57*(1+L57/100)</f>
        <v>0</v>
      </c>
      <c r="N57" s="147">
        <v>2.7499999999999998E-3</v>
      </c>
      <c r="O57" s="147">
        <f>ROUND(E57*N57,5)</f>
        <v>1.6500000000000001E-2</v>
      </c>
      <c r="P57" s="147">
        <v>0</v>
      </c>
      <c r="Q57" s="147">
        <f>ROUND(E57*P57,5)</f>
        <v>0</v>
      </c>
      <c r="R57" s="147"/>
      <c r="S57" s="147"/>
      <c r="T57" s="148">
        <v>0.83</v>
      </c>
      <c r="U57" s="147">
        <f>ROUND(E57*T57,2)</f>
        <v>4.9800000000000004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118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/>
      <c r="B58" s="140"/>
      <c r="C58" s="177" t="s">
        <v>187</v>
      </c>
      <c r="D58" s="151"/>
      <c r="E58" s="154">
        <v>5</v>
      </c>
      <c r="F58" s="156"/>
      <c r="G58" s="156"/>
      <c r="H58" s="156"/>
      <c r="I58" s="156"/>
      <c r="J58" s="156"/>
      <c r="K58" s="156"/>
      <c r="L58" s="156"/>
      <c r="M58" s="156"/>
      <c r="N58" s="147"/>
      <c r="O58" s="147"/>
      <c r="P58" s="147"/>
      <c r="Q58" s="147"/>
      <c r="R58" s="147"/>
      <c r="S58" s="147"/>
      <c r="T58" s="148"/>
      <c r="U58" s="147"/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127</v>
      </c>
      <c r="AF58" s="139">
        <v>0</v>
      </c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177" t="s">
        <v>188</v>
      </c>
      <c r="D59" s="151"/>
      <c r="E59" s="154">
        <v>1</v>
      </c>
      <c r="F59" s="156"/>
      <c r="G59" s="156"/>
      <c r="H59" s="156"/>
      <c r="I59" s="156"/>
      <c r="J59" s="156"/>
      <c r="K59" s="156"/>
      <c r="L59" s="156"/>
      <c r="M59" s="156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127</v>
      </c>
      <c r="AF59" s="139">
        <v>0</v>
      </c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x14ac:dyDescent="0.2">
      <c r="A60" s="141" t="s">
        <v>113</v>
      </c>
      <c r="B60" s="141" t="s">
        <v>74</v>
      </c>
      <c r="C60" s="176" t="s">
        <v>75</v>
      </c>
      <c r="D60" s="149"/>
      <c r="E60" s="153"/>
      <c r="F60" s="157"/>
      <c r="G60" s="157">
        <f>SUMIF(AE61:AE73,"&lt;&gt;NOR",G61:G73)</f>
        <v>0</v>
      </c>
      <c r="H60" s="157"/>
      <c r="I60" s="157">
        <f>SUM(I61:I73)</f>
        <v>0</v>
      </c>
      <c r="J60" s="157"/>
      <c r="K60" s="157">
        <f>SUM(K61:K73)</f>
        <v>0</v>
      </c>
      <c r="L60" s="157"/>
      <c r="M60" s="157">
        <f>SUM(M61:M73)</f>
        <v>0</v>
      </c>
      <c r="N60" s="149"/>
      <c r="O60" s="149">
        <f>SUM(O61:O73)</f>
        <v>2.0467</v>
      </c>
      <c r="P60" s="149"/>
      <c r="Q60" s="149">
        <f>SUM(Q61:Q73)</f>
        <v>1.1249799999999999</v>
      </c>
      <c r="R60" s="149"/>
      <c r="S60" s="149"/>
      <c r="T60" s="150"/>
      <c r="U60" s="149">
        <f>SUM(U61:U73)</f>
        <v>44.24</v>
      </c>
      <c r="AE60" t="s">
        <v>114</v>
      </c>
    </row>
    <row r="61" spans="1:60" outlineLevel="1" x14ac:dyDescent="0.2">
      <c r="A61" s="140">
        <v>28</v>
      </c>
      <c r="B61" s="140" t="s">
        <v>189</v>
      </c>
      <c r="C61" s="175" t="s">
        <v>190</v>
      </c>
      <c r="D61" s="147" t="s">
        <v>125</v>
      </c>
      <c r="E61" s="152">
        <v>39.112268</v>
      </c>
      <c r="F61" s="155">
        <f>H61+J61</f>
        <v>0</v>
      </c>
      <c r="G61" s="156">
        <f>ROUND(E61*F61,2)</f>
        <v>0</v>
      </c>
      <c r="H61" s="156"/>
      <c r="I61" s="156">
        <f>ROUND(E61*H61,2)</f>
        <v>0</v>
      </c>
      <c r="J61" s="156"/>
      <c r="K61" s="156">
        <f>ROUND(E61*J61,2)</f>
        <v>0</v>
      </c>
      <c r="L61" s="156">
        <v>21</v>
      </c>
      <c r="M61" s="156">
        <f>G61*(1+L61/100)</f>
        <v>0</v>
      </c>
      <c r="N61" s="147">
        <v>0</v>
      </c>
      <c r="O61" s="147">
        <f>ROUND(E61*N61,5)</f>
        <v>0</v>
      </c>
      <c r="P61" s="147">
        <v>1.4999999999999999E-2</v>
      </c>
      <c r="Q61" s="147">
        <f>ROUND(E61*P61,5)</f>
        <v>0.58667999999999998</v>
      </c>
      <c r="R61" s="147"/>
      <c r="S61" s="147"/>
      <c r="T61" s="148">
        <v>0.09</v>
      </c>
      <c r="U61" s="147">
        <f>ROUND(E61*T61,2)</f>
        <v>3.52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118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/>
      <c r="B62" s="140"/>
      <c r="C62" s="177" t="s">
        <v>191</v>
      </c>
      <c r="D62" s="151"/>
      <c r="E62" s="154">
        <v>39.112268</v>
      </c>
      <c r="F62" s="156"/>
      <c r="G62" s="156"/>
      <c r="H62" s="156"/>
      <c r="I62" s="156"/>
      <c r="J62" s="156"/>
      <c r="K62" s="156"/>
      <c r="L62" s="156"/>
      <c r="M62" s="156"/>
      <c r="N62" s="147"/>
      <c r="O62" s="147"/>
      <c r="P62" s="147"/>
      <c r="Q62" s="147"/>
      <c r="R62" s="147"/>
      <c r="S62" s="147"/>
      <c r="T62" s="148"/>
      <c r="U62" s="147"/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127</v>
      </c>
      <c r="AF62" s="139">
        <v>0</v>
      </c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ht="22.5" outlineLevel="1" x14ac:dyDescent="0.2">
      <c r="A63" s="140">
        <v>29</v>
      </c>
      <c r="B63" s="140" t="s">
        <v>192</v>
      </c>
      <c r="C63" s="175" t="s">
        <v>193</v>
      </c>
      <c r="D63" s="147" t="s">
        <v>125</v>
      </c>
      <c r="E63" s="152">
        <v>39.112270000000002</v>
      </c>
      <c r="F63" s="155">
        <f>H63+J63</f>
        <v>0</v>
      </c>
      <c r="G63" s="156">
        <f>ROUND(E63*F63,2)</f>
        <v>0</v>
      </c>
      <c r="H63" s="156"/>
      <c r="I63" s="156">
        <f>ROUND(E63*H63,2)</f>
        <v>0</v>
      </c>
      <c r="J63" s="156"/>
      <c r="K63" s="156">
        <f>ROUND(E63*J63,2)</f>
        <v>0</v>
      </c>
      <c r="L63" s="156">
        <v>21</v>
      </c>
      <c r="M63" s="156">
        <f>G63*(1+L63/100)</f>
        <v>0</v>
      </c>
      <c r="N63" s="147">
        <v>0</v>
      </c>
      <c r="O63" s="147">
        <f>ROUND(E63*N63,5)</f>
        <v>0</v>
      </c>
      <c r="P63" s="147">
        <v>0</v>
      </c>
      <c r="Q63" s="147">
        <f>ROUND(E63*P63,5)</f>
        <v>0</v>
      </c>
      <c r="R63" s="147"/>
      <c r="S63" s="147"/>
      <c r="T63" s="148">
        <v>0.27</v>
      </c>
      <c r="U63" s="147">
        <f>ROUND(E63*T63,2)</f>
        <v>10.56</v>
      </c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118</v>
      </c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outlineLevel="1" x14ac:dyDescent="0.2">
      <c r="A64" s="140">
        <v>30</v>
      </c>
      <c r="B64" s="140" t="s">
        <v>194</v>
      </c>
      <c r="C64" s="175" t="s">
        <v>195</v>
      </c>
      <c r="D64" s="147" t="s">
        <v>196</v>
      </c>
      <c r="E64" s="152">
        <v>1.1733681</v>
      </c>
      <c r="F64" s="155">
        <f>H64+J64</f>
        <v>0</v>
      </c>
      <c r="G64" s="156">
        <f>ROUND(E64*F64,2)</f>
        <v>0</v>
      </c>
      <c r="H64" s="156"/>
      <c r="I64" s="156">
        <f>ROUND(E64*H64,2)</f>
        <v>0</v>
      </c>
      <c r="J64" s="156"/>
      <c r="K64" s="156">
        <f>ROUND(E64*J64,2)</f>
        <v>0</v>
      </c>
      <c r="L64" s="156">
        <v>21</v>
      </c>
      <c r="M64" s="156">
        <f>G64*(1+L64/100)</f>
        <v>0</v>
      </c>
      <c r="N64" s="147">
        <v>0.55000000000000004</v>
      </c>
      <c r="O64" s="147">
        <f>ROUND(E64*N64,5)</f>
        <v>0.64534999999999998</v>
      </c>
      <c r="P64" s="147">
        <v>0</v>
      </c>
      <c r="Q64" s="147">
        <f>ROUND(E64*P64,5)</f>
        <v>0</v>
      </c>
      <c r="R64" s="147"/>
      <c r="S64" s="147"/>
      <c r="T64" s="148">
        <v>0</v>
      </c>
      <c r="U64" s="147">
        <f>ROUND(E64*T64,2)</f>
        <v>0</v>
      </c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169</v>
      </c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outlineLevel="1" x14ac:dyDescent="0.2">
      <c r="A65" s="140"/>
      <c r="B65" s="140"/>
      <c r="C65" s="177" t="s">
        <v>197</v>
      </c>
      <c r="D65" s="151"/>
      <c r="E65" s="154">
        <v>1.1733681</v>
      </c>
      <c r="F65" s="156"/>
      <c r="G65" s="156"/>
      <c r="H65" s="156"/>
      <c r="I65" s="156"/>
      <c r="J65" s="156"/>
      <c r="K65" s="156"/>
      <c r="L65" s="156"/>
      <c r="M65" s="156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127</v>
      </c>
      <c r="AF65" s="139">
        <v>0</v>
      </c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>
        <v>31</v>
      </c>
      <c r="B66" s="140" t="s">
        <v>198</v>
      </c>
      <c r="C66" s="175" t="s">
        <v>199</v>
      </c>
      <c r="D66" s="147" t="s">
        <v>125</v>
      </c>
      <c r="E66" s="152">
        <v>76.900000000000006</v>
      </c>
      <c r="F66" s="155">
        <f>H66+J66</f>
        <v>0</v>
      </c>
      <c r="G66" s="156">
        <f>ROUND(E66*F66,2)</f>
        <v>0</v>
      </c>
      <c r="H66" s="156"/>
      <c r="I66" s="156">
        <f>ROUND(E66*H66,2)</f>
        <v>0</v>
      </c>
      <c r="J66" s="156"/>
      <c r="K66" s="156">
        <f>ROUND(E66*J66,2)</f>
        <v>0</v>
      </c>
      <c r="L66" s="156">
        <v>21</v>
      </c>
      <c r="M66" s="156">
        <f>G66*(1+L66/100)</f>
        <v>0</v>
      </c>
      <c r="N66" s="147">
        <v>0</v>
      </c>
      <c r="O66" s="147">
        <f>ROUND(E66*N66,5)</f>
        <v>0</v>
      </c>
      <c r="P66" s="147">
        <v>7.0000000000000001E-3</v>
      </c>
      <c r="Q66" s="147">
        <f>ROUND(E66*P66,5)</f>
        <v>0.5383</v>
      </c>
      <c r="R66" s="147"/>
      <c r="S66" s="147"/>
      <c r="T66" s="148">
        <v>0.06</v>
      </c>
      <c r="U66" s="147">
        <f>ROUND(E66*T66,2)</f>
        <v>4.6100000000000003</v>
      </c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118</v>
      </c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ht="22.5" outlineLevel="1" x14ac:dyDescent="0.2">
      <c r="A67" s="140">
        <v>32</v>
      </c>
      <c r="B67" s="140" t="s">
        <v>192</v>
      </c>
      <c r="C67" s="175" t="s">
        <v>193</v>
      </c>
      <c r="D67" s="147" t="s">
        <v>125</v>
      </c>
      <c r="E67" s="152">
        <v>76.900000000000006</v>
      </c>
      <c r="F67" s="155">
        <f>H67+J67</f>
        <v>0</v>
      </c>
      <c r="G67" s="156">
        <f>ROUND(E67*F67,2)</f>
        <v>0</v>
      </c>
      <c r="H67" s="156"/>
      <c r="I67" s="156">
        <f>ROUND(E67*H67,2)</f>
        <v>0</v>
      </c>
      <c r="J67" s="156"/>
      <c r="K67" s="156">
        <f>ROUND(E67*J67,2)</f>
        <v>0</v>
      </c>
      <c r="L67" s="156">
        <v>21</v>
      </c>
      <c r="M67" s="156">
        <f>G67*(1+L67/100)</f>
        <v>0</v>
      </c>
      <c r="N67" s="147">
        <v>0</v>
      </c>
      <c r="O67" s="147">
        <f>ROUND(E67*N67,5)</f>
        <v>0</v>
      </c>
      <c r="P67" s="147">
        <v>0</v>
      </c>
      <c r="Q67" s="147">
        <f>ROUND(E67*P67,5)</f>
        <v>0</v>
      </c>
      <c r="R67" s="147"/>
      <c r="S67" s="147"/>
      <c r="T67" s="148">
        <v>0.27</v>
      </c>
      <c r="U67" s="147">
        <f>ROUND(E67*T67,2)</f>
        <v>20.76</v>
      </c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118</v>
      </c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outlineLevel="1" x14ac:dyDescent="0.2">
      <c r="A68" s="140">
        <v>33</v>
      </c>
      <c r="B68" s="140" t="s">
        <v>194</v>
      </c>
      <c r="C68" s="175" t="s">
        <v>195</v>
      </c>
      <c r="D68" s="147" t="s">
        <v>196</v>
      </c>
      <c r="E68" s="152">
        <v>2.3069999999999999</v>
      </c>
      <c r="F68" s="155">
        <f>H68+J68</f>
        <v>0</v>
      </c>
      <c r="G68" s="156">
        <f>ROUND(E68*F68,2)</f>
        <v>0</v>
      </c>
      <c r="H68" s="156"/>
      <c r="I68" s="156">
        <f>ROUND(E68*H68,2)</f>
        <v>0</v>
      </c>
      <c r="J68" s="156"/>
      <c r="K68" s="156">
        <f>ROUND(E68*J68,2)</f>
        <v>0</v>
      </c>
      <c r="L68" s="156">
        <v>21</v>
      </c>
      <c r="M68" s="156">
        <f>G68*(1+L68/100)</f>
        <v>0</v>
      </c>
      <c r="N68" s="147">
        <v>0.55000000000000004</v>
      </c>
      <c r="O68" s="147">
        <f>ROUND(E68*N68,5)</f>
        <v>1.26885</v>
      </c>
      <c r="P68" s="147">
        <v>0</v>
      </c>
      <c r="Q68" s="147">
        <f>ROUND(E68*P68,5)</f>
        <v>0</v>
      </c>
      <c r="R68" s="147"/>
      <c r="S68" s="147"/>
      <c r="T68" s="148">
        <v>0</v>
      </c>
      <c r="U68" s="147">
        <f>ROUND(E68*T68,2)</f>
        <v>0</v>
      </c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169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/>
      <c r="B69" s="140"/>
      <c r="C69" s="177" t="s">
        <v>200</v>
      </c>
      <c r="D69" s="151"/>
      <c r="E69" s="154">
        <v>2.3069999999999999</v>
      </c>
      <c r="F69" s="156"/>
      <c r="G69" s="156"/>
      <c r="H69" s="156"/>
      <c r="I69" s="156"/>
      <c r="J69" s="156"/>
      <c r="K69" s="156"/>
      <c r="L69" s="156"/>
      <c r="M69" s="156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127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outlineLevel="1" x14ac:dyDescent="0.2">
      <c r="A70" s="140">
        <v>34</v>
      </c>
      <c r="B70" s="140" t="s">
        <v>201</v>
      </c>
      <c r="C70" s="175" t="s">
        <v>202</v>
      </c>
      <c r="D70" s="147" t="s">
        <v>125</v>
      </c>
      <c r="E70" s="152">
        <v>10.656000000000001</v>
      </c>
      <c r="F70" s="155">
        <f>H70+J70</f>
        <v>0</v>
      </c>
      <c r="G70" s="156">
        <f>ROUND(E70*F70,2)</f>
        <v>0</v>
      </c>
      <c r="H70" s="156"/>
      <c r="I70" s="156">
        <f>ROUND(E70*H70,2)</f>
        <v>0</v>
      </c>
      <c r="J70" s="156"/>
      <c r="K70" s="156">
        <f>ROUND(E70*J70,2)</f>
        <v>0</v>
      </c>
      <c r="L70" s="156">
        <v>21</v>
      </c>
      <c r="M70" s="156">
        <f>G70*(1+L70/100)</f>
        <v>0</v>
      </c>
      <c r="N70" s="147">
        <v>1.6000000000000001E-4</v>
      </c>
      <c r="O70" s="147">
        <f>ROUND(E70*N70,5)</f>
        <v>1.6999999999999999E-3</v>
      </c>
      <c r="P70" s="147">
        <v>0</v>
      </c>
      <c r="Q70" s="147">
        <f>ROUND(E70*P70,5)</f>
        <v>0</v>
      </c>
      <c r="R70" s="147"/>
      <c r="S70" s="147"/>
      <c r="T70" s="148">
        <v>0.13500000000000001</v>
      </c>
      <c r="U70" s="147">
        <f>ROUND(E70*T70,2)</f>
        <v>1.44</v>
      </c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118</v>
      </c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outlineLevel="1" x14ac:dyDescent="0.2">
      <c r="A71" s="140"/>
      <c r="B71" s="140"/>
      <c r="C71" s="177" t="s">
        <v>203</v>
      </c>
      <c r="D71" s="151"/>
      <c r="E71" s="154">
        <v>10.656000000000001</v>
      </c>
      <c r="F71" s="156"/>
      <c r="G71" s="156"/>
      <c r="H71" s="156"/>
      <c r="I71" s="156"/>
      <c r="J71" s="156"/>
      <c r="K71" s="156"/>
      <c r="L71" s="156"/>
      <c r="M71" s="156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127</v>
      </c>
      <c r="AF71" s="139">
        <v>0</v>
      </c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ht="22.5" outlineLevel="1" x14ac:dyDescent="0.2">
      <c r="A72" s="140">
        <v>35</v>
      </c>
      <c r="B72" s="140" t="s">
        <v>204</v>
      </c>
      <c r="C72" s="175" t="s">
        <v>326</v>
      </c>
      <c r="D72" s="147" t="s">
        <v>125</v>
      </c>
      <c r="E72" s="152">
        <v>12</v>
      </c>
      <c r="F72" s="155">
        <f>H72+J72</f>
        <v>0</v>
      </c>
      <c r="G72" s="156">
        <f>ROUND(E72*F72,2)</f>
        <v>0</v>
      </c>
      <c r="H72" s="156"/>
      <c r="I72" s="156">
        <f>ROUND(E72*H72,2)</f>
        <v>0</v>
      </c>
      <c r="J72" s="156"/>
      <c r="K72" s="156">
        <f>ROUND(E72*J72,2)</f>
        <v>0</v>
      </c>
      <c r="L72" s="156">
        <v>21</v>
      </c>
      <c r="M72" s="156">
        <f>G72*(1+L72/100)</f>
        <v>0</v>
      </c>
      <c r="N72" s="147">
        <v>1.09E-2</v>
      </c>
      <c r="O72" s="147">
        <f>ROUND(E72*N72,5)</f>
        <v>0.1308</v>
      </c>
      <c r="P72" s="147">
        <v>0</v>
      </c>
      <c r="Q72" s="147">
        <f>ROUND(E72*P72,5)</f>
        <v>0</v>
      </c>
      <c r="R72" s="147"/>
      <c r="S72" s="147"/>
      <c r="T72" s="148">
        <v>0</v>
      </c>
      <c r="U72" s="147">
        <f>ROUND(E72*T72,2)</f>
        <v>0</v>
      </c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169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ht="22.5" outlineLevel="1" x14ac:dyDescent="0.2">
      <c r="A73" s="140">
        <v>36</v>
      </c>
      <c r="B73" s="140" t="s">
        <v>205</v>
      </c>
      <c r="C73" s="175" t="s">
        <v>206</v>
      </c>
      <c r="D73" s="147" t="s">
        <v>145</v>
      </c>
      <c r="E73" s="152">
        <v>1.9141999999999999</v>
      </c>
      <c r="F73" s="155">
        <f>H73+J73</f>
        <v>0</v>
      </c>
      <c r="G73" s="156">
        <f>ROUND(E73*F73,2)</f>
        <v>0</v>
      </c>
      <c r="H73" s="156"/>
      <c r="I73" s="156">
        <f>ROUND(E73*H73,2)</f>
        <v>0</v>
      </c>
      <c r="J73" s="156"/>
      <c r="K73" s="156">
        <f>ROUND(E73*J73,2)</f>
        <v>0</v>
      </c>
      <c r="L73" s="156">
        <v>21</v>
      </c>
      <c r="M73" s="156">
        <f>G73*(1+L73/100)</f>
        <v>0</v>
      </c>
      <c r="N73" s="147">
        <v>0</v>
      </c>
      <c r="O73" s="147">
        <f>ROUND(E73*N73,5)</f>
        <v>0</v>
      </c>
      <c r="P73" s="147">
        <v>0</v>
      </c>
      <c r="Q73" s="147">
        <f>ROUND(E73*P73,5)</f>
        <v>0</v>
      </c>
      <c r="R73" s="147"/>
      <c r="S73" s="147"/>
      <c r="T73" s="148">
        <v>1.7509999999999999</v>
      </c>
      <c r="U73" s="147">
        <f>ROUND(E73*T73,2)</f>
        <v>3.35</v>
      </c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118</v>
      </c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x14ac:dyDescent="0.2">
      <c r="A74" s="141" t="s">
        <v>113</v>
      </c>
      <c r="B74" s="141" t="s">
        <v>76</v>
      </c>
      <c r="C74" s="176" t="s">
        <v>77</v>
      </c>
      <c r="D74" s="149"/>
      <c r="E74" s="153"/>
      <c r="F74" s="157"/>
      <c r="G74" s="157">
        <f>SUMIF(AE75:AE118,"&lt;&gt;NOR",G75:G118)</f>
        <v>0</v>
      </c>
      <c r="H74" s="157"/>
      <c r="I74" s="157">
        <f>SUM(I75:I118)</f>
        <v>0</v>
      </c>
      <c r="J74" s="157"/>
      <c r="K74" s="157">
        <f>SUM(K75:K118)</f>
        <v>0</v>
      </c>
      <c r="L74" s="157"/>
      <c r="M74" s="157">
        <f>SUM(M75:M118)</f>
        <v>0</v>
      </c>
      <c r="N74" s="149"/>
      <c r="O74" s="149">
        <f>SUM(O75:O118)</f>
        <v>7.0985399999999998</v>
      </c>
      <c r="P74" s="149"/>
      <c r="Q74" s="149">
        <f>SUM(Q75:Q118)</f>
        <v>2.23969</v>
      </c>
      <c r="R74" s="149"/>
      <c r="S74" s="149"/>
      <c r="T74" s="150"/>
      <c r="U74" s="149">
        <f>SUM(U75:U118)</f>
        <v>846.01</v>
      </c>
      <c r="AE74" t="s">
        <v>114</v>
      </c>
    </row>
    <row r="75" spans="1:60" ht="22.5" outlineLevel="1" x14ac:dyDescent="0.2">
      <c r="A75" s="140">
        <v>37</v>
      </c>
      <c r="B75" s="140" t="s">
        <v>207</v>
      </c>
      <c r="C75" s="175" t="s">
        <v>208</v>
      </c>
      <c r="D75" s="147" t="s">
        <v>176</v>
      </c>
      <c r="E75" s="152">
        <v>183.51</v>
      </c>
      <c r="F75" s="155">
        <f t="shared" ref="F75:F86" si="8">H75+J75</f>
        <v>0</v>
      </c>
      <c r="G75" s="156">
        <f t="shared" ref="G75:G86" si="9">ROUND(E75*F75,2)</f>
        <v>0</v>
      </c>
      <c r="H75" s="156"/>
      <c r="I75" s="156">
        <f t="shared" ref="I75:I86" si="10">ROUND(E75*H75,2)</f>
        <v>0</v>
      </c>
      <c r="J75" s="156"/>
      <c r="K75" s="156">
        <f t="shared" ref="K75:K86" si="11">ROUND(E75*J75,2)</f>
        <v>0</v>
      </c>
      <c r="L75" s="156">
        <v>21</v>
      </c>
      <c r="M75" s="156">
        <f t="shared" ref="M75:M86" si="12">G75*(1+L75/100)</f>
        <v>0</v>
      </c>
      <c r="N75" s="147">
        <v>0</v>
      </c>
      <c r="O75" s="147">
        <f t="shared" ref="O75:O86" si="13">ROUND(E75*N75,5)</f>
        <v>0</v>
      </c>
      <c r="P75" s="147">
        <v>3.2000000000000002E-3</v>
      </c>
      <c r="Q75" s="147">
        <f t="shared" ref="Q75:Q86" si="14">ROUND(E75*P75,5)</f>
        <v>0.58723000000000003</v>
      </c>
      <c r="R75" s="147"/>
      <c r="S75" s="147"/>
      <c r="T75" s="148">
        <v>8.0500000000000002E-2</v>
      </c>
      <c r="U75" s="147">
        <f t="shared" ref="U75:U86" si="15">ROUND(E75*T75,2)</f>
        <v>14.77</v>
      </c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118</v>
      </c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outlineLevel="1" x14ac:dyDescent="0.2">
      <c r="A76" s="140">
        <v>38</v>
      </c>
      <c r="B76" s="140" t="s">
        <v>209</v>
      </c>
      <c r="C76" s="175" t="s">
        <v>210</v>
      </c>
      <c r="D76" s="147" t="s">
        <v>176</v>
      </c>
      <c r="E76" s="152">
        <v>70.599999999999994</v>
      </c>
      <c r="F76" s="155">
        <f t="shared" si="8"/>
        <v>0</v>
      </c>
      <c r="G76" s="156">
        <f t="shared" si="9"/>
        <v>0</v>
      </c>
      <c r="H76" s="156"/>
      <c r="I76" s="156">
        <f t="shared" si="10"/>
        <v>0</v>
      </c>
      <c r="J76" s="156"/>
      <c r="K76" s="156">
        <f t="shared" si="11"/>
        <v>0</v>
      </c>
      <c r="L76" s="156">
        <v>21</v>
      </c>
      <c r="M76" s="156">
        <f t="shared" si="12"/>
        <v>0</v>
      </c>
      <c r="N76" s="147">
        <v>0</v>
      </c>
      <c r="O76" s="147">
        <f t="shared" si="13"/>
        <v>0</v>
      </c>
      <c r="P76" s="147">
        <v>1.97E-3</v>
      </c>
      <c r="Q76" s="147">
        <f t="shared" si="14"/>
        <v>0.13908000000000001</v>
      </c>
      <c r="R76" s="147"/>
      <c r="S76" s="147"/>
      <c r="T76" s="148">
        <v>4.5999999999999999E-2</v>
      </c>
      <c r="U76" s="147">
        <f t="shared" si="15"/>
        <v>3.25</v>
      </c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118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outlineLevel="1" x14ac:dyDescent="0.2">
      <c r="A77" s="140">
        <v>39</v>
      </c>
      <c r="B77" s="140" t="s">
        <v>211</v>
      </c>
      <c r="C77" s="175" t="s">
        <v>212</v>
      </c>
      <c r="D77" s="147" t="s">
        <v>117</v>
      </c>
      <c r="E77" s="152">
        <v>115</v>
      </c>
      <c r="F77" s="155">
        <f t="shared" si="8"/>
        <v>0</v>
      </c>
      <c r="G77" s="156">
        <f t="shared" si="9"/>
        <v>0</v>
      </c>
      <c r="H77" s="156"/>
      <c r="I77" s="156">
        <f t="shared" si="10"/>
        <v>0</v>
      </c>
      <c r="J77" s="156"/>
      <c r="K77" s="156">
        <f t="shared" si="11"/>
        <v>0</v>
      </c>
      <c r="L77" s="156">
        <v>21</v>
      </c>
      <c r="M77" s="156">
        <f t="shared" si="12"/>
        <v>0</v>
      </c>
      <c r="N77" s="147">
        <v>0</v>
      </c>
      <c r="O77" s="147">
        <f t="shared" si="13"/>
        <v>0</v>
      </c>
      <c r="P77" s="147">
        <v>6.8999999999999997E-4</v>
      </c>
      <c r="Q77" s="147">
        <f t="shared" si="14"/>
        <v>7.9350000000000004E-2</v>
      </c>
      <c r="R77" s="147"/>
      <c r="S77" s="147"/>
      <c r="T77" s="148">
        <v>6.5549999999999997E-2</v>
      </c>
      <c r="U77" s="147">
        <f t="shared" si="15"/>
        <v>7.54</v>
      </c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118</v>
      </c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>
        <v>40</v>
      </c>
      <c r="B78" s="140" t="s">
        <v>213</v>
      </c>
      <c r="C78" s="175" t="s">
        <v>214</v>
      </c>
      <c r="D78" s="147" t="s">
        <v>117</v>
      </c>
      <c r="E78" s="152">
        <v>12</v>
      </c>
      <c r="F78" s="155">
        <f t="shared" si="8"/>
        <v>0</v>
      </c>
      <c r="G78" s="156">
        <f t="shared" si="9"/>
        <v>0</v>
      </c>
      <c r="H78" s="156"/>
      <c r="I78" s="156">
        <f t="shared" si="10"/>
        <v>0</v>
      </c>
      <c r="J78" s="156"/>
      <c r="K78" s="156">
        <f t="shared" si="11"/>
        <v>0</v>
      </c>
      <c r="L78" s="156">
        <v>21</v>
      </c>
      <c r="M78" s="156">
        <f t="shared" si="12"/>
        <v>0</v>
      </c>
      <c r="N78" s="147">
        <v>0</v>
      </c>
      <c r="O78" s="147">
        <f t="shared" si="13"/>
        <v>0</v>
      </c>
      <c r="P78" s="147">
        <v>3.2200000000000002E-3</v>
      </c>
      <c r="Q78" s="147">
        <f t="shared" si="14"/>
        <v>3.8640000000000001E-2</v>
      </c>
      <c r="R78" s="147"/>
      <c r="S78" s="147"/>
      <c r="T78" s="148">
        <v>0.22539999999999999</v>
      </c>
      <c r="U78" s="147">
        <f t="shared" si="15"/>
        <v>2.7</v>
      </c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118</v>
      </c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outlineLevel="1" x14ac:dyDescent="0.2">
      <c r="A79" s="140">
        <v>41</v>
      </c>
      <c r="B79" s="140" t="s">
        <v>215</v>
      </c>
      <c r="C79" s="175" t="s">
        <v>216</v>
      </c>
      <c r="D79" s="147" t="s">
        <v>176</v>
      </c>
      <c r="E79" s="152">
        <v>166.6</v>
      </c>
      <c r="F79" s="155">
        <f t="shared" si="8"/>
        <v>0</v>
      </c>
      <c r="G79" s="156">
        <f t="shared" si="9"/>
        <v>0</v>
      </c>
      <c r="H79" s="156"/>
      <c r="I79" s="156">
        <f t="shared" si="10"/>
        <v>0</v>
      </c>
      <c r="J79" s="156"/>
      <c r="K79" s="156">
        <f t="shared" si="11"/>
        <v>0</v>
      </c>
      <c r="L79" s="156">
        <v>21</v>
      </c>
      <c r="M79" s="156">
        <f t="shared" si="12"/>
        <v>0</v>
      </c>
      <c r="N79" s="147">
        <v>0</v>
      </c>
      <c r="O79" s="147">
        <f t="shared" si="13"/>
        <v>0</v>
      </c>
      <c r="P79" s="147">
        <v>3.3600000000000001E-3</v>
      </c>
      <c r="Q79" s="147">
        <f t="shared" si="14"/>
        <v>0.55978000000000006</v>
      </c>
      <c r="R79" s="147"/>
      <c r="S79" s="147"/>
      <c r="T79" s="148">
        <v>7.9350000000000004E-2</v>
      </c>
      <c r="U79" s="147">
        <f t="shared" si="15"/>
        <v>13.22</v>
      </c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118</v>
      </c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outlineLevel="1" x14ac:dyDescent="0.2">
      <c r="A80" s="140">
        <v>42</v>
      </c>
      <c r="B80" s="140" t="s">
        <v>217</v>
      </c>
      <c r="C80" s="175" t="s">
        <v>218</v>
      </c>
      <c r="D80" s="147" t="s">
        <v>176</v>
      </c>
      <c r="E80" s="152">
        <v>2.6</v>
      </c>
      <c r="F80" s="155">
        <f t="shared" si="8"/>
        <v>0</v>
      </c>
      <c r="G80" s="156">
        <f t="shared" si="9"/>
        <v>0</v>
      </c>
      <c r="H80" s="156"/>
      <c r="I80" s="156">
        <f t="shared" si="10"/>
        <v>0</v>
      </c>
      <c r="J80" s="156"/>
      <c r="K80" s="156">
        <f t="shared" si="11"/>
        <v>0</v>
      </c>
      <c r="L80" s="156">
        <v>21</v>
      </c>
      <c r="M80" s="156">
        <f t="shared" si="12"/>
        <v>0</v>
      </c>
      <c r="N80" s="147">
        <v>0</v>
      </c>
      <c r="O80" s="147">
        <f t="shared" si="13"/>
        <v>0</v>
      </c>
      <c r="P80" s="147">
        <v>2.8600000000000001E-3</v>
      </c>
      <c r="Q80" s="147">
        <f t="shared" si="14"/>
        <v>7.4400000000000004E-3</v>
      </c>
      <c r="R80" s="147"/>
      <c r="S80" s="147"/>
      <c r="T80" s="148">
        <v>6.5549999999999997E-2</v>
      </c>
      <c r="U80" s="147">
        <f t="shared" si="15"/>
        <v>0.17</v>
      </c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118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outlineLevel="1" x14ac:dyDescent="0.2">
      <c r="A81" s="140">
        <v>43</v>
      </c>
      <c r="B81" s="140" t="s">
        <v>219</v>
      </c>
      <c r="C81" s="175" t="s">
        <v>220</v>
      </c>
      <c r="D81" s="147" t="s">
        <v>117</v>
      </c>
      <c r="E81" s="152">
        <v>12</v>
      </c>
      <c r="F81" s="155">
        <f t="shared" si="8"/>
        <v>0</v>
      </c>
      <c r="G81" s="156">
        <f t="shared" si="9"/>
        <v>0</v>
      </c>
      <c r="H81" s="156"/>
      <c r="I81" s="156">
        <f t="shared" si="10"/>
        <v>0</v>
      </c>
      <c r="J81" s="156"/>
      <c r="K81" s="156">
        <f t="shared" si="11"/>
        <v>0</v>
      </c>
      <c r="L81" s="156">
        <v>21</v>
      </c>
      <c r="M81" s="156">
        <f t="shared" si="12"/>
        <v>0</v>
      </c>
      <c r="N81" s="147">
        <v>0</v>
      </c>
      <c r="O81" s="147">
        <f t="shared" si="13"/>
        <v>0</v>
      </c>
      <c r="P81" s="147">
        <v>2.1800000000000001E-3</v>
      </c>
      <c r="Q81" s="147">
        <f t="shared" si="14"/>
        <v>2.6159999999999999E-2</v>
      </c>
      <c r="R81" s="147"/>
      <c r="S81" s="147"/>
      <c r="T81" s="148">
        <v>0.115</v>
      </c>
      <c r="U81" s="147">
        <f t="shared" si="15"/>
        <v>1.38</v>
      </c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118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ht="22.5" outlineLevel="1" x14ac:dyDescent="0.2">
      <c r="A82" s="140">
        <v>44</v>
      </c>
      <c r="B82" s="140" t="s">
        <v>221</v>
      </c>
      <c r="C82" s="175" t="s">
        <v>222</v>
      </c>
      <c r="D82" s="147" t="s">
        <v>176</v>
      </c>
      <c r="E82" s="152">
        <v>61.2</v>
      </c>
      <c r="F82" s="155">
        <f t="shared" si="8"/>
        <v>0</v>
      </c>
      <c r="G82" s="156">
        <f t="shared" si="9"/>
        <v>0</v>
      </c>
      <c r="H82" s="156"/>
      <c r="I82" s="156">
        <f t="shared" si="10"/>
        <v>0</v>
      </c>
      <c r="J82" s="156"/>
      <c r="K82" s="156">
        <f t="shared" si="11"/>
        <v>0</v>
      </c>
      <c r="L82" s="156">
        <v>21</v>
      </c>
      <c r="M82" s="156">
        <f t="shared" si="12"/>
        <v>0</v>
      </c>
      <c r="N82" s="147">
        <v>0</v>
      </c>
      <c r="O82" s="147">
        <f t="shared" si="13"/>
        <v>0</v>
      </c>
      <c r="P82" s="147">
        <v>2.8500000000000001E-3</v>
      </c>
      <c r="Q82" s="147">
        <f t="shared" si="14"/>
        <v>0.17441999999999999</v>
      </c>
      <c r="R82" s="147"/>
      <c r="S82" s="147"/>
      <c r="T82" s="148">
        <v>6.9000000000000006E-2</v>
      </c>
      <c r="U82" s="147">
        <f t="shared" si="15"/>
        <v>4.22</v>
      </c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118</v>
      </c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>
        <v>45</v>
      </c>
      <c r="B83" s="140" t="s">
        <v>223</v>
      </c>
      <c r="C83" s="175" t="s">
        <v>224</v>
      </c>
      <c r="D83" s="147" t="s">
        <v>125</v>
      </c>
      <c r="E83" s="152">
        <v>76.900000000000006</v>
      </c>
      <c r="F83" s="155">
        <f t="shared" si="8"/>
        <v>0</v>
      </c>
      <c r="G83" s="156">
        <f t="shared" si="9"/>
        <v>0</v>
      </c>
      <c r="H83" s="156"/>
      <c r="I83" s="156">
        <f t="shared" si="10"/>
        <v>0</v>
      </c>
      <c r="J83" s="156"/>
      <c r="K83" s="156">
        <f t="shared" si="11"/>
        <v>0</v>
      </c>
      <c r="L83" s="156">
        <v>21</v>
      </c>
      <c r="M83" s="156">
        <f t="shared" si="12"/>
        <v>0</v>
      </c>
      <c r="N83" s="147">
        <v>0</v>
      </c>
      <c r="O83" s="147">
        <f t="shared" si="13"/>
        <v>0</v>
      </c>
      <c r="P83" s="147">
        <v>7.3200000000000001E-3</v>
      </c>
      <c r="Q83" s="147">
        <f t="shared" si="14"/>
        <v>0.56291000000000002</v>
      </c>
      <c r="R83" s="147"/>
      <c r="S83" s="147"/>
      <c r="T83" s="148">
        <v>0.115</v>
      </c>
      <c r="U83" s="147">
        <f t="shared" si="15"/>
        <v>8.84</v>
      </c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118</v>
      </c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>
        <v>46</v>
      </c>
      <c r="B84" s="140" t="s">
        <v>225</v>
      </c>
      <c r="C84" s="175" t="s">
        <v>226</v>
      </c>
      <c r="D84" s="147" t="s">
        <v>176</v>
      </c>
      <c r="E84" s="152">
        <v>17.399999999999999</v>
      </c>
      <c r="F84" s="155">
        <f t="shared" si="8"/>
        <v>0</v>
      </c>
      <c r="G84" s="156">
        <f t="shared" si="9"/>
        <v>0</v>
      </c>
      <c r="H84" s="156"/>
      <c r="I84" s="156">
        <f t="shared" si="10"/>
        <v>0</v>
      </c>
      <c r="J84" s="156"/>
      <c r="K84" s="156">
        <f t="shared" si="11"/>
        <v>0</v>
      </c>
      <c r="L84" s="156">
        <v>21</v>
      </c>
      <c r="M84" s="156">
        <f t="shared" si="12"/>
        <v>0</v>
      </c>
      <c r="N84" s="147">
        <v>0</v>
      </c>
      <c r="O84" s="147">
        <f t="shared" si="13"/>
        <v>0</v>
      </c>
      <c r="P84" s="147">
        <v>1.92E-3</v>
      </c>
      <c r="Q84" s="147">
        <f t="shared" si="14"/>
        <v>3.3410000000000002E-2</v>
      </c>
      <c r="R84" s="147"/>
      <c r="S84" s="147"/>
      <c r="T84" s="148">
        <v>5.7500000000000002E-2</v>
      </c>
      <c r="U84" s="147">
        <f t="shared" si="15"/>
        <v>1</v>
      </c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118</v>
      </c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outlineLevel="1" x14ac:dyDescent="0.2">
      <c r="A85" s="140">
        <v>47</v>
      </c>
      <c r="B85" s="140" t="s">
        <v>227</v>
      </c>
      <c r="C85" s="175" t="s">
        <v>228</v>
      </c>
      <c r="D85" s="147" t="s">
        <v>176</v>
      </c>
      <c r="E85" s="152">
        <v>15.255000000000001</v>
      </c>
      <c r="F85" s="155">
        <f t="shared" si="8"/>
        <v>0</v>
      </c>
      <c r="G85" s="156">
        <f t="shared" si="9"/>
        <v>0</v>
      </c>
      <c r="H85" s="156"/>
      <c r="I85" s="156">
        <f t="shared" si="10"/>
        <v>0</v>
      </c>
      <c r="J85" s="156"/>
      <c r="K85" s="156">
        <f t="shared" si="11"/>
        <v>0</v>
      </c>
      <c r="L85" s="156">
        <v>21</v>
      </c>
      <c r="M85" s="156">
        <f t="shared" si="12"/>
        <v>0</v>
      </c>
      <c r="N85" s="147">
        <v>0</v>
      </c>
      <c r="O85" s="147">
        <f t="shared" si="13"/>
        <v>0</v>
      </c>
      <c r="P85" s="147">
        <v>2.0500000000000002E-3</v>
      </c>
      <c r="Q85" s="147">
        <f t="shared" si="14"/>
        <v>3.1269999999999999E-2</v>
      </c>
      <c r="R85" s="147"/>
      <c r="S85" s="147"/>
      <c r="T85" s="148">
        <v>4.5999999999999999E-2</v>
      </c>
      <c r="U85" s="147">
        <f t="shared" si="15"/>
        <v>0.7</v>
      </c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118</v>
      </c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ht="22.5" outlineLevel="1" x14ac:dyDescent="0.2">
      <c r="A86" s="140">
        <v>48</v>
      </c>
      <c r="B86" s="140" t="s">
        <v>229</v>
      </c>
      <c r="C86" s="175" t="s">
        <v>230</v>
      </c>
      <c r="D86" s="147" t="s">
        <v>125</v>
      </c>
      <c r="E86" s="152">
        <v>73.062439999999995</v>
      </c>
      <c r="F86" s="155">
        <f t="shared" si="8"/>
        <v>0</v>
      </c>
      <c r="G86" s="156">
        <f t="shared" si="9"/>
        <v>0</v>
      </c>
      <c r="H86" s="156"/>
      <c r="I86" s="156">
        <f t="shared" si="10"/>
        <v>0</v>
      </c>
      <c r="J86" s="156"/>
      <c r="K86" s="156">
        <f t="shared" si="11"/>
        <v>0</v>
      </c>
      <c r="L86" s="156">
        <v>21</v>
      </c>
      <c r="M86" s="156">
        <f t="shared" si="12"/>
        <v>0</v>
      </c>
      <c r="N86" s="147">
        <v>1.8249999999999999E-2</v>
      </c>
      <c r="O86" s="147">
        <f t="shared" si="13"/>
        <v>1.3333900000000001</v>
      </c>
      <c r="P86" s="147">
        <v>0</v>
      </c>
      <c r="Q86" s="147">
        <f t="shared" si="14"/>
        <v>0</v>
      </c>
      <c r="R86" s="147"/>
      <c r="S86" s="147"/>
      <c r="T86" s="148">
        <v>1.5161500000000001</v>
      </c>
      <c r="U86" s="147">
        <f t="shared" si="15"/>
        <v>110.77</v>
      </c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118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/>
      <c r="B87" s="140"/>
      <c r="C87" s="177" t="s">
        <v>231</v>
      </c>
      <c r="D87" s="151"/>
      <c r="E87" s="154">
        <v>19.423999999999999</v>
      </c>
      <c r="F87" s="156"/>
      <c r="G87" s="156"/>
      <c r="H87" s="156"/>
      <c r="I87" s="156"/>
      <c r="J87" s="156"/>
      <c r="K87" s="156"/>
      <c r="L87" s="156"/>
      <c r="M87" s="156"/>
      <c r="N87" s="147"/>
      <c r="O87" s="147"/>
      <c r="P87" s="147"/>
      <c r="Q87" s="147"/>
      <c r="R87" s="147"/>
      <c r="S87" s="147"/>
      <c r="T87" s="148"/>
      <c r="U87" s="147"/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127</v>
      </c>
      <c r="AF87" s="139">
        <v>0</v>
      </c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77" t="s">
        <v>232</v>
      </c>
      <c r="D88" s="151"/>
      <c r="E88" s="154">
        <v>16.24644</v>
      </c>
      <c r="F88" s="156"/>
      <c r="G88" s="156"/>
      <c r="H88" s="156"/>
      <c r="I88" s="156"/>
      <c r="J88" s="156"/>
      <c r="K88" s="156"/>
      <c r="L88" s="156"/>
      <c r="M88" s="156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127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/>
      <c r="B89" s="140"/>
      <c r="C89" s="177" t="s">
        <v>233</v>
      </c>
      <c r="D89" s="151"/>
      <c r="E89" s="154">
        <v>37.392000000000003</v>
      </c>
      <c r="F89" s="156"/>
      <c r="G89" s="156"/>
      <c r="H89" s="156"/>
      <c r="I89" s="156"/>
      <c r="J89" s="156"/>
      <c r="K89" s="156"/>
      <c r="L89" s="156"/>
      <c r="M89" s="156"/>
      <c r="N89" s="147"/>
      <c r="O89" s="147"/>
      <c r="P89" s="147"/>
      <c r="Q89" s="147"/>
      <c r="R89" s="147"/>
      <c r="S89" s="147"/>
      <c r="T89" s="148"/>
      <c r="U89" s="147"/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127</v>
      </c>
      <c r="AF89" s="139">
        <v>0</v>
      </c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outlineLevel="1" x14ac:dyDescent="0.2">
      <c r="A90" s="140">
        <v>49</v>
      </c>
      <c r="B90" s="140" t="s">
        <v>234</v>
      </c>
      <c r="C90" s="175" t="s">
        <v>235</v>
      </c>
      <c r="D90" s="147" t="s">
        <v>176</v>
      </c>
      <c r="E90" s="152">
        <v>71.91</v>
      </c>
      <c r="F90" s="155">
        <f>H90+J90</f>
        <v>0</v>
      </c>
      <c r="G90" s="156">
        <f>ROUND(E90*F90,2)</f>
        <v>0</v>
      </c>
      <c r="H90" s="156"/>
      <c r="I90" s="156">
        <f>ROUND(E90*H90,2)</f>
        <v>0</v>
      </c>
      <c r="J90" s="156"/>
      <c r="K90" s="156">
        <f>ROUND(E90*J90,2)</f>
        <v>0</v>
      </c>
      <c r="L90" s="156">
        <v>21</v>
      </c>
      <c r="M90" s="156">
        <f>G90*(1+L90/100)</f>
        <v>0</v>
      </c>
      <c r="N90" s="147">
        <v>4.0000000000000001E-3</v>
      </c>
      <c r="O90" s="147">
        <f>ROUND(E90*N90,5)</f>
        <v>0.28764000000000001</v>
      </c>
      <c r="P90" s="147">
        <v>0</v>
      </c>
      <c r="Q90" s="147">
        <f>ROUND(E90*P90,5)</f>
        <v>0</v>
      </c>
      <c r="R90" s="147"/>
      <c r="S90" s="147"/>
      <c r="T90" s="148">
        <v>0.65700000000000003</v>
      </c>
      <c r="U90" s="147">
        <f>ROUND(E90*T90,2)</f>
        <v>47.24</v>
      </c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118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>
        <v>50</v>
      </c>
      <c r="B91" s="140" t="s">
        <v>236</v>
      </c>
      <c r="C91" s="175" t="s">
        <v>237</v>
      </c>
      <c r="D91" s="147" t="s">
        <v>176</v>
      </c>
      <c r="E91" s="152">
        <v>70.599999999999994</v>
      </c>
      <c r="F91" s="155">
        <f>H91+J91</f>
        <v>0</v>
      </c>
      <c r="G91" s="156">
        <f>ROUND(E91*F91,2)</f>
        <v>0</v>
      </c>
      <c r="H91" s="156"/>
      <c r="I91" s="156">
        <f>ROUND(E91*H91,2)</f>
        <v>0</v>
      </c>
      <c r="J91" s="156"/>
      <c r="K91" s="156">
        <f>ROUND(E91*J91,2)</f>
        <v>0</v>
      </c>
      <c r="L91" s="156">
        <v>21</v>
      </c>
      <c r="M91" s="156">
        <f>G91*(1+L91/100)</f>
        <v>0</v>
      </c>
      <c r="N91" s="147">
        <v>2.7699999999999999E-3</v>
      </c>
      <c r="O91" s="147">
        <f>ROUND(E91*N91,5)</f>
        <v>0.19556000000000001</v>
      </c>
      <c r="P91" s="147">
        <v>0</v>
      </c>
      <c r="Q91" s="147">
        <f>ROUND(E91*P91,5)</f>
        <v>0</v>
      </c>
      <c r="R91" s="147"/>
      <c r="S91" s="147"/>
      <c r="T91" s="148">
        <v>0.25069999999999998</v>
      </c>
      <c r="U91" s="147">
        <f>ROUND(E91*T91,2)</f>
        <v>17.7</v>
      </c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118</v>
      </c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outlineLevel="1" x14ac:dyDescent="0.2">
      <c r="A92" s="140"/>
      <c r="B92" s="140"/>
      <c r="C92" s="235" t="s">
        <v>238</v>
      </c>
      <c r="D92" s="236"/>
      <c r="E92" s="237"/>
      <c r="F92" s="238"/>
      <c r="G92" s="239"/>
      <c r="H92" s="156"/>
      <c r="I92" s="156"/>
      <c r="J92" s="156"/>
      <c r="K92" s="156"/>
      <c r="L92" s="156"/>
      <c r="M92" s="156"/>
      <c r="N92" s="147"/>
      <c r="O92" s="147"/>
      <c r="P92" s="147"/>
      <c r="Q92" s="147"/>
      <c r="R92" s="147"/>
      <c r="S92" s="147"/>
      <c r="T92" s="148"/>
      <c r="U92" s="147"/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120</v>
      </c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42" t="str">
        <f>C92</f>
        <v>5/K</v>
      </c>
      <c r="BB92" s="139"/>
      <c r="BC92" s="139"/>
      <c r="BD92" s="139"/>
      <c r="BE92" s="139"/>
      <c r="BF92" s="139"/>
      <c r="BG92" s="139"/>
      <c r="BH92" s="139"/>
    </row>
    <row r="93" spans="1:60" outlineLevel="1" x14ac:dyDescent="0.2">
      <c r="A93" s="140">
        <v>51</v>
      </c>
      <c r="B93" s="140" t="s">
        <v>239</v>
      </c>
      <c r="C93" s="175" t="s">
        <v>240</v>
      </c>
      <c r="D93" s="147" t="s">
        <v>176</v>
      </c>
      <c r="E93" s="152">
        <v>185</v>
      </c>
      <c r="F93" s="155">
        <f>H93+J93</f>
        <v>0</v>
      </c>
      <c r="G93" s="156">
        <f>ROUND(E93*F93,2)</f>
        <v>0</v>
      </c>
      <c r="H93" s="156"/>
      <c r="I93" s="156">
        <f>ROUND(E93*H93,2)</f>
        <v>0</v>
      </c>
      <c r="J93" s="156"/>
      <c r="K93" s="156">
        <f>ROUND(E93*J93,2)</f>
        <v>0</v>
      </c>
      <c r="L93" s="156">
        <v>21</v>
      </c>
      <c r="M93" s="156">
        <f>G93*(1+L93/100)</f>
        <v>0</v>
      </c>
      <c r="N93" s="147">
        <v>1.8E-3</v>
      </c>
      <c r="O93" s="147">
        <f>ROUND(E93*N93,5)</f>
        <v>0.33300000000000002</v>
      </c>
      <c r="P93" s="147">
        <v>0</v>
      </c>
      <c r="Q93" s="147">
        <f>ROUND(E93*P93,5)</f>
        <v>0</v>
      </c>
      <c r="R93" s="147"/>
      <c r="S93" s="147"/>
      <c r="T93" s="148">
        <v>0.15755</v>
      </c>
      <c r="U93" s="147">
        <f>ROUND(E93*T93,2)</f>
        <v>29.15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118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/>
      <c r="B94" s="140"/>
      <c r="C94" s="235" t="s">
        <v>241</v>
      </c>
      <c r="D94" s="236"/>
      <c r="E94" s="237"/>
      <c r="F94" s="238"/>
      <c r="G94" s="239"/>
      <c r="H94" s="156"/>
      <c r="I94" s="156"/>
      <c r="J94" s="156"/>
      <c r="K94" s="156"/>
      <c r="L94" s="156"/>
      <c r="M94" s="156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120</v>
      </c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42" t="str">
        <f>C94</f>
        <v>4/K</v>
      </c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>
        <v>52</v>
      </c>
      <c r="B95" s="140" t="s">
        <v>242</v>
      </c>
      <c r="C95" s="175" t="s">
        <v>243</v>
      </c>
      <c r="D95" s="147" t="s">
        <v>125</v>
      </c>
      <c r="E95" s="152">
        <v>163.62742499999999</v>
      </c>
      <c r="F95" s="155">
        <f>H95+J95</f>
        <v>0</v>
      </c>
      <c r="G95" s="156">
        <f>ROUND(E95*F95,2)</f>
        <v>0</v>
      </c>
      <c r="H95" s="156"/>
      <c r="I95" s="156">
        <f>ROUND(E95*H95,2)</f>
        <v>0</v>
      </c>
      <c r="J95" s="156"/>
      <c r="K95" s="156">
        <f>ROUND(E95*J95,2)</f>
        <v>0</v>
      </c>
      <c r="L95" s="156">
        <v>21</v>
      </c>
      <c r="M95" s="156">
        <f>G95*(1+L95/100)</f>
        <v>0</v>
      </c>
      <c r="N95" s="147">
        <v>1.84E-2</v>
      </c>
      <c r="O95" s="147">
        <f>ROUND(E95*N95,5)</f>
        <v>3.0107400000000002</v>
      </c>
      <c r="P95" s="147">
        <v>0</v>
      </c>
      <c r="Q95" s="147">
        <f>ROUND(E95*P95,5)</f>
        <v>0</v>
      </c>
      <c r="R95" s="147"/>
      <c r="S95" s="147"/>
      <c r="T95" s="148">
        <v>1.76973</v>
      </c>
      <c r="U95" s="147">
        <f>ROUND(E95*T95,2)</f>
        <v>289.58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118</v>
      </c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/>
      <c r="B96" s="140"/>
      <c r="C96" s="177" t="s">
        <v>244</v>
      </c>
      <c r="D96" s="151"/>
      <c r="E96" s="154">
        <v>102.60742500000001</v>
      </c>
      <c r="F96" s="156"/>
      <c r="G96" s="156"/>
      <c r="H96" s="156"/>
      <c r="I96" s="156"/>
      <c r="J96" s="156"/>
      <c r="K96" s="156"/>
      <c r="L96" s="156"/>
      <c r="M96" s="156"/>
      <c r="N96" s="147"/>
      <c r="O96" s="147"/>
      <c r="P96" s="147"/>
      <c r="Q96" s="147"/>
      <c r="R96" s="147"/>
      <c r="S96" s="147"/>
      <c r="T96" s="148"/>
      <c r="U96" s="147"/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127</v>
      </c>
      <c r="AF96" s="139">
        <v>0</v>
      </c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/>
      <c r="B97" s="140"/>
      <c r="C97" s="177" t="s">
        <v>245</v>
      </c>
      <c r="D97" s="151"/>
      <c r="E97" s="154">
        <v>61.02</v>
      </c>
      <c r="F97" s="156"/>
      <c r="G97" s="156"/>
      <c r="H97" s="156"/>
      <c r="I97" s="156"/>
      <c r="J97" s="156"/>
      <c r="K97" s="156"/>
      <c r="L97" s="156"/>
      <c r="M97" s="156"/>
      <c r="N97" s="147"/>
      <c r="O97" s="147"/>
      <c r="P97" s="147"/>
      <c r="Q97" s="147"/>
      <c r="R97" s="147"/>
      <c r="S97" s="147"/>
      <c r="T97" s="148"/>
      <c r="U97" s="147"/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127</v>
      </c>
      <c r="AF97" s="139">
        <v>0</v>
      </c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ht="22.5" outlineLevel="1" x14ac:dyDescent="0.2">
      <c r="A98" s="140">
        <v>53</v>
      </c>
      <c r="B98" s="140" t="s">
        <v>246</v>
      </c>
      <c r="C98" s="175" t="s">
        <v>327</v>
      </c>
      <c r="D98" s="147" t="s">
        <v>125</v>
      </c>
      <c r="E98" s="152">
        <v>15.88</v>
      </c>
      <c r="F98" s="155">
        <f>H98+J98</f>
        <v>0</v>
      </c>
      <c r="G98" s="156">
        <f>ROUND(E98*F98,2)</f>
        <v>0</v>
      </c>
      <c r="H98" s="156"/>
      <c r="I98" s="156">
        <f>ROUND(E98*H98,2)</f>
        <v>0</v>
      </c>
      <c r="J98" s="156"/>
      <c r="K98" s="156">
        <f>ROUND(E98*J98,2)</f>
        <v>0</v>
      </c>
      <c r="L98" s="156">
        <v>21</v>
      </c>
      <c r="M98" s="156">
        <f>G98*(1+L98/100)</f>
        <v>0</v>
      </c>
      <c r="N98" s="147">
        <v>5.5900000000000004E-3</v>
      </c>
      <c r="O98" s="147">
        <f>ROUND(E98*N98,5)</f>
        <v>8.8770000000000002E-2</v>
      </c>
      <c r="P98" s="147">
        <v>0</v>
      </c>
      <c r="Q98" s="147">
        <f>ROUND(E98*P98,5)</f>
        <v>0</v>
      </c>
      <c r="R98" s="147"/>
      <c r="S98" s="147"/>
      <c r="T98" s="148">
        <v>0.27700000000000002</v>
      </c>
      <c r="U98" s="147">
        <f>ROUND(E98*T98,2)</f>
        <v>4.4000000000000004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118</v>
      </c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ht="22.5" outlineLevel="1" x14ac:dyDescent="0.2">
      <c r="A99" s="140">
        <v>54</v>
      </c>
      <c r="B99" s="140" t="s">
        <v>247</v>
      </c>
      <c r="C99" s="175" t="s">
        <v>248</v>
      </c>
      <c r="D99" s="147" t="s">
        <v>176</v>
      </c>
      <c r="E99" s="152">
        <v>15.255000000000001</v>
      </c>
      <c r="F99" s="155">
        <f>H99+J99</f>
        <v>0</v>
      </c>
      <c r="G99" s="156">
        <f>ROUND(E99*F99,2)</f>
        <v>0</v>
      </c>
      <c r="H99" s="156"/>
      <c r="I99" s="156">
        <f>ROUND(E99*H99,2)</f>
        <v>0</v>
      </c>
      <c r="J99" s="156"/>
      <c r="K99" s="156">
        <f>ROUND(E99*J99,2)</f>
        <v>0</v>
      </c>
      <c r="L99" s="156">
        <v>21</v>
      </c>
      <c r="M99" s="156">
        <f>G99*(1+L99/100)</f>
        <v>0</v>
      </c>
      <c r="N99" s="147">
        <v>2.7299999999999998E-3</v>
      </c>
      <c r="O99" s="147">
        <f>ROUND(E99*N99,5)</f>
        <v>4.165E-2</v>
      </c>
      <c r="P99" s="147">
        <v>0</v>
      </c>
      <c r="Q99" s="147">
        <f>ROUND(E99*P99,5)</f>
        <v>0</v>
      </c>
      <c r="R99" s="147"/>
      <c r="S99" s="147"/>
      <c r="T99" s="148">
        <v>0.184</v>
      </c>
      <c r="U99" s="147">
        <f>ROUND(E99*T99,2)</f>
        <v>2.81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118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outlineLevel="1" x14ac:dyDescent="0.2">
      <c r="A100" s="140">
        <v>55</v>
      </c>
      <c r="B100" s="140" t="s">
        <v>249</v>
      </c>
      <c r="C100" s="175" t="s">
        <v>250</v>
      </c>
      <c r="D100" s="147" t="s">
        <v>176</v>
      </c>
      <c r="E100" s="152">
        <v>4.5999999999999996</v>
      </c>
      <c r="F100" s="155">
        <f>H100+J100</f>
        <v>0</v>
      </c>
      <c r="G100" s="156">
        <f>ROUND(E100*F100,2)</f>
        <v>0</v>
      </c>
      <c r="H100" s="156"/>
      <c r="I100" s="156">
        <f>ROUND(E100*H100,2)</f>
        <v>0</v>
      </c>
      <c r="J100" s="156"/>
      <c r="K100" s="156">
        <f>ROUND(E100*J100,2)</f>
        <v>0</v>
      </c>
      <c r="L100" s="156">
        <v>21</v>
      </c>
      <c r="M100" s="156">
        <f>G100*(1+L100/100)</f>
        <v>0</v>
      </c>
      <c r="N100" s="147">
        <v>2.8999999999999998E-3</v>
      </c>
      <c r="O100" s="147">
        <f>ROUND(E100*N100,5)</f>
        <v>1.3339999999999999E-2</v>
      </c>
      <c r="P100" s="147">
        <v>0</v>
      </c>
      <c r="Q100" s="147">
        <f>ROUND(E100*P100,5)</f>
        <v>0</v>
      </c>
      <c r="R100" s="147"/>
      <c r="S100" s="147"/>
      <c r="T100" s="148">
        <v>0.5645</v>
      </c>
      <c r="U100" s="147">
        <f>ROUND(E100*T100,2)</f>
        <v>2.6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118</v>
      </c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outlineLevel="1" x14ac:dyDescent="0.2">
      <c r="A101" s="140"/>
      <c r="B101" s="140"/>
      <c r="C101" s="235" t="s">
        <v>251</v>
      </c>
      <c r="D101" s="236"/>
      <c r="E101" s="237"/>
      <c r="F101" s="238"/>
      <c r="G101" s="239"/>
      <c r="H101" s="156"/>
      <c r="I101" s="156"/>
      <c r="J101" s="156"/>
      <c r="K101" s="156"/>
      <c r="L101" s="156"/>
      <c r="M101" s="156"/>
      <c r="N101" s="147"/>
      <c r="O101" s="147"/>
      <c r="P101" s="147"/>
      <c r="Q101" s="147"/>
      <c r="R101" s="147"/>
      <c r="S101" s="147"/>
      <c r="T101" s="148"/>
      <c r="U101" s="147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120</v>
      </c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42" t="str">
        <f>C101</f>
        <v>7/K</v>
      </c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>
        <v>56</v>
      </c>
      <c r="B102" s="140" t="s">
        <v>252</v>
      </c>
      <c r="C102" s="175" t="s">
        <v>253</v>
      </c>
      <c r="D102" s="147" t="s">
        <v>176</v>
      </c>
      <c r="E102" s="152">
        <v>11.2</v>
      </c>
      <c r="F102" s="155">
        <f>H102+J102</f>
        <v>0</v>
      </c>
      <c r="G102" s="156">
        <f>ROUND(E102*F102,2)</f>
        <v>0</v>
      </c>
      <c r="H102" s="156"/>
      <c r="I102" s="156">
        <f>ROUND(E102*H102,2)</f>
        <v>0</v>
      </c>
      <c r="J102" s="156"/>
      <c r="K102" s="156">
        <f>ROUND(E102*J102,2)</f>
        <v>0</v>
      </c>
      <c r="L102" s="156">
        <v>21</v>
      </c>
      <c r="M102" s="156">
        <f>G102*(1+L102/100)</f>
        <v>0</v>
      </c>
      <c r="N102" s="147">
        <v>2.4599999999999999E-3</v>
      </c>
      <c r="O102" s="147">
        <f>ROUND(E102*N102,5)</f>
        <v>2.7550000000000002E-2</v>
      </c>
      <c r="P102" s="147">
        <v>0</v>
      </c>
      <c r="Q102" s="147">
        <f>ROUND(E102*P102,5)</f>
        <v>0</v>
      </c>
      <c r="R102" s="147"/>
      <c r="S102" s="147"/>
      <c r="T102" s="148">
        <v>0.55184999999999995</v>
      </c>
      <c r="U102" s="147">
        <f>ROUND(E102*T102,2)</f>
        <v>6.18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118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outlineLevel="1" x14ac:dyDescent="0.2">
      <c r="A103" s="140"/>
      <c r="B103" s="140"/>
      <c r="C103" s="235" t="s">
        <v>254</v>
      </c>
      <c r="D103" s="236"/>
      <c r="E103" s="237"/>
      <c r="F103" s="238"/>
      <c r="G103" s="239"/>
      <c r="H103" s="156"/>
      <c r="I103" s="156"/>
      <c r="J103" s="156"/>
      <c r="K103" s="156"/>
      <c r="L103" s="156"/>
      <c r="M103" s="156"/>
      <c r="N103" s="147"/>
      <c r="O103" s="147"/>
      <c r="P103" s="147"/>
      <c r="Q103" s="147"/>
      <c r="R103" s="147"/>
      <c r="S103" s="147"/>
      <c r="T103" s="148"/>
      <c r="U103" s="147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 t="s">
        <v>120</v>
      </c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42" t="str">
        <f>C103</f>
        <v>10/K</v>
      </c>
      <c r="BB103" s="139"/>
      <c r="BC103" s="139"/>
      <c r="BD103" s="139"/>
      <c r="BE103" s="139"/>
      <c r="BF103" s="139"/>
      <c r="BG103" s="139"/>
      <c r="BH103" s="139"/>
    </row>
    <row r="104" spans="1:60" outlineLevel="1" x14ac:dyDescent="0.2">
      <c r="A104" s="140">
        <v>57</v>
      </c>
      <c r="B104" s="140" t="s">
        <v>255</v>
      </c>
      <c r="C104" s="175" t="s">
        <v>256</v>
      </c>
      <c r="D104" s="147" t="s">
        <v>176</v>
      </c>
      <c r="E104" s="152">
        <v>15.255000000000001</v>
      </c>
      <c r="F104" s="155">
        <f>H104+J104</f>
        <v>0</v>
      </c>
      <c r="G104" s="156">
        <f>ROUND(E104*F104,2)</f>
        <v>0</v>
      </c>
      <c r="H104" s="156"/>
      <c r="I104" s="156">
        <f>ROUND(E104*H104,2)</f>
        <v>0</v>
      </c>
      <c r="J104" s="156"/>
      <c r="K104" s="156">
        <f>ROUND(E104*J104,2)</f>
        <v>0</v>
      </c>
      <c r="L104" s="156">
        <v>21</v>
      </c>
      <c r="M104" s="156">
        <f>G104*(1+L104/100)</f>
        <v>0</v>
      </c>
      <c r="N104" s="147">
        <v>2.2699999999999999E-3</v>
      </c>
      <c r="O104" s="147">
        <f>ROUND(E104*N104,5)</f>
        <v>3.4630000000000001E-2</v>
      </c>
      <c r="P104" s="147">
        <v>0</v>
      </c>
      <c r="Q104" s="147">
        <f>ROUND(E104*P104,5)</f>
        <v>0</v>
      </c>
      <c r="R104" s="147"/>
      <c r="S104" s="147"/>
      <c r="T104" s="148">
        <v>0.26795000000000002</v>
      </c>
      <c r="U104" s="147">
        <f>ROUND(E104*T104,2)</f>
        <v>4.09</v>
      </c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118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outlineLevel="1" x14ac:dyDescent="0.2">
      <c r="A105" s="140"/>
      <c r="B105" s="140"/>
      <c r="C105" s="235" t="s">
        <v>257</v>
      </c>
      <c r="D105" s="236"/>
      <c r="E105" s="237"/>
      <c r="F105" s="238"/>
      <c r="G105" s="239"/>
      <c r="H105" s="156"/>
      <c r="I105" s="156"/>
      <c r="J105" s="156"/>
      <c r="K105" s="156"/>
      <c r="L105" s="156"/>
      <c r="M105" s="156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120</v>
      </c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42" t="str">
        <f>C105</f>
        <v>6/K</v>
      </c>
      <c r="BB105" s="139"/>
      <c r="BC105" s="139"/>
      <c r="BD105" s="139"/>
      <c r="BE105" s="139"/>
      <c r="BF105" s="139"/>
      <c r="BG105" s="139"/>
      <c r="BH105" s="139"/>
    </row>
    <row r="106" spans="1:60" outlineLevel="1" x14ac:dyDescent="0.2">
      <c r="A106" s="140">
        <v>58</v>
      </c>
      <c r="B106" s="140" t="s">
        <v>258</v>
      </c>
      <c r="C106" s="175" t="s">
        <v>259</v>
      </c>
      <c r="D106" s="147" t="s">
        <v>176</v>
      </c>
      <c r="E106" s="152">
        <v>55</v>
      </c>
      <c r="F106" s="155">
        <f>H106+J106</f>
        <v>0</v>
      </c>
      <c r="G106" s="156">
        <f>ROUND(E106*F106,2)</f>
        <v>0</v>
      </c>
      <c r="H106" s="156"/>
      <c r="I106" s="156">
        <f>ROUND(E106*H106,2)</f>
        <v>0</v>
      </c>
      <c r="J106" s="156"/>
      <c r="K106" s="156">
        <f>ROUND(E106*J106,2)</f>
        <v>0</v>
      </c>
      <c r="L106" s="156">
        <v>21</v>
      </c>
      <c r="M106" s="156">
        <f>G106*(1+L106/100)</f>
        <v>0</v>
      </c>
      <c r="N106" s="147">
        <v>3.0799999999999998E-3</v>
      </c>
      <c r="O106" s="147">
        <f>ROUND(E106*N106,5)</f>
        <v>0.1694</v>
      </c>
      <c r="P106" s="147">
        <v>0</v>
      </c>
      <c r="Q106" s="147">
        <f>ROUND(E106*P106,5)</f>
        <v>0</v>
      </c>
      <c r="R106" s="147"/>
      <c r="S106" s="147"/>
      <c r="T106" s="148">
        <v>0.57499999999999996</v>
      </c>
      <c r="U106" s="147">
        <f>ROUND(E106*T106,2)</f>
        <v>31.63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118</v>
      </c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outlineLevel="1" x14ac:dyDescent="0.2">
      <c r="A107" s="140"/>
      <c r="B107" s="140"/>
      <c r="C107" s="235" t="s">
        <v>260</v>
      </c>
      <c r="D107" s="236"/>
      <c r="E107" s="237"/>
      <c r="F107" s="238"/>
      <c r="G107" s="239"/>
      <c r="H107" s="156"/>
      <c r="I107" s="156"/>
      <c r="J107" s="156"/>
      <c r="K107" s="156"/>
      <c r="L107" s="156"/>
      <c r="M107" s="156"/>
      <c r="N107" s="147"/>
      <c r="O107" s="147"/>
      <c r="P107" s="147"/>
      <c r="Q107" s="147"/>
      <c r="R107" s="147"/>
      <c r="S107" s="147"/>
      <c r="T107" s="148"/>
      <c r="U107" s="147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120</v>
      </c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42" t="str">
        <f>C107</f>
        <v>1/K</v>
      </c>
      <c r="BB107" s="139"/>
      <c r="BC107" s="139"/>
      <c r="BD107" s="139"/>
      <c r="BE107" s="139"/>
      <c r="BF107" s="139"/>
      <c r="BG107" s="139"/>
      <c r="BH107" s="139"/>
    </row>
    <row r="108" spans="1:60" outlineLevel="1" x14ac:dyDescent="0.2">
      <c r="A108" s="140">
        <v>59</v>
      </c>
      <c r="B108" s="140" t="s">
        <v>261</v>
      </c>
      <c r="C108" s="175" t="s">
        <v>262</v>
      </c>
      <c r="D108" s="147" t="s">
        <v>176</v>
      </c>
      <c r="E108" s="152">
        <v>2.6</v>
      </c>
      <c r="F108" s="155">
        <f>H108+J108</f>
        <v>0</v>
      </c>
      <c r="G108" s="156">
        <f>ROUND(E108*F108,2)</f>
        <v>0</v>
      </c>
      <c r="H108" s="156"/>
      <c r="I108" s="156">
        <f>ROUND(E108*H108,2)</f>
        <v>0</v>
      </c>
      <c r="J108" s="156"/>
      <c r="K108" s="156">
        <f>ROUND(E108*J108,2)</f>
        <v>0</v>
      </c>
      <c r="L108" s="156">
        <v>21</v>
      </c>
      <c r="M108" s="156">
        <f>G108*(1+L108/100)</f>
        <v>0</v>
      </c>
      <c r="N108" s="147">
        <v>2.49E-3</v>
      </c>
      <c r="O108" s="147">
        <f>ROUND(E108*N108,5)</f>
        <v>6.4700000000000001E-3</v>
      </c>
      <c r="P108" s="147">
        <v>0</v>
      </c>
      <c r="Q108" s="147">
        <f>ROUND(E108*P108,5)</f>
        <v>0</v>
      </c>
      <c r="R108" s="147"/>
      <c r="S108" s="147"/>
      <c r="T108" s="148">
        <v>0.53188000000000002</v>
      </c>
      <c r="U108" s="147">
        <f>ROUND(E108*T108,2)</f>
        <v>1.38</v>
      </c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118</v>
      </c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</row>
    <row r="109" spans="1:60" outlineLevel="1" x14ac:dyDescent="0.2">
      <c r="A109" s="140"/>
      <c r="B109" s="140"/>
      <c r="C109" s="235" t="s">
        <v>263</v>
      </c>
      <c r="D109" s="236"/>
      <c r="E109" s="237"/>
      <c r="F109" s="238"/>
      <c r="G109" s="239"/>
      <c r="H109" s="156"/>
      <c r="I109" s="156"/>
      <c r="J109" s="156"/>
      <c r="K109" s="156"/>
      <c r="L109" s="156"/>
      <c r="M109" s="156"/>
      <c r="N109" s="147"/>
      <c r="O109" s="147"/>
      <c r="P109" s="147"/>
      <c r="Q109" s="147"/>
      <c r="R109" s="147"/>
      <c r="S109" s="147"/>
      <c r="T109" s="148"/>
      <c r="U109" s="147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120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42" t="str">
        <f>C109</f>
        <v>2/K</v>
      </c>
      <c r="BB109" s="139"/>
      <c r="BC109" s="139"/>
      <c r="BD109" s="139"/>
      <c r="BE109" s="139"/>
      <c r="BF109" s="139"/>
      <c r="BG109" s="139"/>
      <c r="BH109" s="139"/>
    </row>
    <row r="110" spans="1:60" ht="22.5" outlineLevel="1" x14ac:dyDescent="0.2">
      <c r="A110" s="140">
        <v>60</v>
      </c>
      <c r="B110" s="140" t="s">
        <v>264</v>
      </c>
      <c r="C110" s="175" t="s">
        <v>265</v>
      </c>
      <c r="D110" s="147" t="s">
        <v>176</v>
      </c>
      <c r="E110" s="152">
        <v>111.6</v>
      </c>
      <c r="F110" s="155">
        <f>H110+J110</f>
        <v>0</v>
      </c>
      <c r="G110" s="156">
        <f>ROUND(E110*F110,2)</f>
        <v>0</v>
      </c>
      <c r="H110" s="156"/>
      <c r="I110" s="156">
        <f>ROUND(E110*H110,2)</f>
        <v>0</v>
      </c>
      <c r="J110" s="156"/>
      <c r="K110" s="156">
        <f>ROUND(E110*J110,2)</f>
        <v>0</v>
      </c>
      <c r="L110" s="156">
        <v>21</v>
      </c>
      <c r="M110" s="156">
        <f>G110*(1+L110/100)</f>
        <v>0</v>
      </c>
      <c r="N110" s="147">
        <v>5.5500000000000002E-3</v>
      </c>
      <c r="O110" s="147">
        <f>ROUND(E110*N110,5)</f>
        <v>0.61938000000000004</v>
      </c>
      <c r="P110" s="147">
        <v>0</v>
      </c>
      <c r="Q110" s="147">
        <f>ROUND(E110*P110,5)</f>
        <v>0</v>
      </c>
      <c r="R110" s="147"/>
      <c r="S110" s="147"/>
      <c r="T110" s="148">
        <v>0.66159999999999997</v>
      </c>
      <c r="U110" s="147">
        <f>ROUND(E110*T110,2)</f>
        <v>73.83</v>
      </c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118</v>
      </c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</row>
    <row r="111" spans="1:60" outlineLevel="1" x14ac:dyDescent="0.2">
      <c r="A111" s="140">
        <v>61</v>
      </c>
      <c r="B111" s="140" t="s">
        <v>266</v>
      </c>
      <c r="C111" s="175" t="s">
        <v>267</v>
      </c>
      <c r="D111" s="147" t="s">
        <v>176</v>
      </c>
      <c r="E111" s="152">
        <v>111.6</v>
      </c>
      <c r="F111" s="155">
        <f>H111+J111</f>
        <v>0</v>
      </c>
      <c r="G111" s="156">
        <f>ROUND(E111*F111,2)</f>
        <v>0</v>
      </c>
      <c r="H111" s="156"/>
      <c r="I111" s="156">
        <f>ROUND(E111*H111,2)</f>
        <v>0</v>
      </c>
      <c r="J111" s="156"/>
      <c r="K111" s="156">
        <f>ROUND(E111*J111,2)</f>
        <v>0</v>
      </c>
      <c r="L111" s="156">
        <v>21</v>
      </c>
      <c r="M111" s="156">
        <f>G111*(1+L111/100)</f>
        <v>0</v>
      </c>
      <c r="N111" s="147">
        <v>5.4799999999999996E-3</v>
      </c>
      <c r="O111" s="147">
        <f>ROUND(E111*N111,5)</f>
        <v>0.61156999999999995</v>
      </c>
      <c r="P111" s="147">
        <v>0</v>
      </c>
      <c r="Q111" s="147">
        <f>ROUND(E111*P111,5)</f>
        <v>0</v>
      </c>
      <c r="R111" s="147"/>
      <c r="S111" s="147"/>
      <c r="T111" s="148">
        <v>0.59799999999999998</v>
      </c>
      <c r="U111" s="147">
        <f>ROUND(E111*T111,2)</f>
        <v>66.739999999999995</v>
      </c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118</v>
      </c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>
        <v>62</v>
      </c>
      <c r="B112" s="140" t="s">
        <v>268</v>
      </c>
      <c r="C112" s="175" t="s">
        <v>269</v>
      </c>
      <c r="D112" s="147" t="s">
        <v>117</v>
      </c>
      <c r="E112" s="152">
        <v>12</v>
      </c>
      <c r="F112" s="155">
        <f>H112+J112</f>
        <v>0</v>
      </c>
      <c r="G112" s="156">
        <f>ROUND(E112*F112,2)</f>
        <v>0</v>
      </c>
      <c r="H112" s="156"/>
      <c r="I112" s="156">
        <f>ROUND(E112*H112,2)</f>
        <v>0</v>
      </c>
      <c r="J112" s="156"/>
      <c r="K112" s="156">
        <f>ROUND(E112*J112,2)</f>
        <v>0</v>
      </c>
      <c r="L112" s="156">
        <v>21</v>
      </c>
      <c r="M112" s="156">
        <f>G112*(1+L112/100)</f>
        <v>0</v>
      </c>
      <c r="N112" s="147">
        <v>1.65E-3</v>
      </c>
      <c r="O112" s="147">
        <f>ROUND(E112*N112,5)</f>
        <v>1.9800000000000002E-2</v>
      </c>
      <c r="P112" s="147">
        <v>0</v>
      </c>
      <c r="Q112" s="147">
        <f>ROUND(E112*P112,5)</f>
        <v>0</v>
      </c>
      <c r="R112" s="147"/>
      <c r="S112" s="147"/>
      <c r="T112" s="148">
        <v>1.0649</v>
      </c>
      <c r="U112" s="147">
        <f>ROUND(E112*T112,2)</f>
        <v>12.78</v>
      </c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118</v>
      </c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outlineLevel="1" x14ac:dyDescent="0.2">
      <c r="A113" s="140">
        <v>63</v>
      </c>
      <c r="B113" s="140" t="s">
        <v>270</v>
      </c>
      <c r="C113" s="175" t="s">
        <v>271</v>
      </c>
      <c r="D113" s="147" t="s">
        <v>176</v>
      </c>
      <c r="E113" s="152">
        <v>61.2</v>
      </c>
      <c r="F113" s="155">
        <f>H113+J113</f>
        <v>0</v>
      </c>
      <c r="G113" s="156">
        <f>ROUND(E113*F113,2)</f>
        <v>0</v>
      </c>
      <c r="H113" s="156"/>
      <c r="I113" s="156">
        <f>ROUND(E113*H113,2)</f>
        <v>0</v>
      </c>
      <c r="J113" s="156"/>
      <c r="K113" s="156">
        <f>ROUND(E113*J113,2)</f>
        <v>0</v>
      </c>
      <c r="L113" s="156">
        <v>21</v>
      </c>
      <c r="M113" s="156">
        <f>G113*(1+L113/100)</f>
        <v>0</v>
      </c>
      <c r="N113" s="147">
        <v>2.64E-3</v>
      </c>
      <c r="O113" s="147">
        <f>ROUND(E113*N113,5)</f>
        <v>0.16156999999999999</v>
      </c>
      <c r="P113" s="147">
        <v>0</v>
      </c>
      <c r="Q113" s="147">
        <f>ROUND(E113*P113,5)</f>
        <v>0</v>
      </c>
      <c r="R113" s="147"/>
      <c r="S113" s="147"/>
      <c r="T113" s="148">
        <v>0.54305000000000003</v>
      </c>
      <c r="U113" s="147">
        <f>ROUND(E113*T113,2)</f>
        <v>33.229999999999997</v>
      </c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118</v>
      </c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</row>
    <row r="114" spans="1:60" outlineLevel="1" x14ac:dyDescent="0.2">
      <c r="A114" s="140">
        <v>64</v>
      </c>
      <c r="B114" s="140" t="s">
        <v>272</v>
      </c>
      <c r="C114" s="175" t="s">
        <v>273</v>
      </c>
      <c r="D114" s="147" t="s">
        <v>176</v>
      </c>
      <c r="E114" s="152">
        <v>10</v>
      </c>
      <c r="F114" s="155">
        <f>H114+J114</f>
        <v>0</v>
      </c>
      <c r="G114" s="156">
        <f>ROUND(E114*F114,2)</f>
        <v>0</v>
      </c>
      <c r="H114" s="156"/>
      <c r="I114" s="156">
        <f>ROUND(E114*H114,2)</f>
        <v>0</v>
      </c>
      <c r="J114" s="156"/>
      <c r="K114" s="156">
        <f>ROUND(E114*J114,2)</f>
        <v>0</v>
      </c>
      <c r="L114" s="156">
        <v>21</v>
      </c>
      <c r="M114" s="156">
        <f>G114*(1+L114/100)</f>
        <v>0</v>
      </c>
      <c r="N114" s="147">
        <v>2.82E-3</v>
      </c>
      <c r="O114" s="147">
        <f>ROUND(E114*N114,5)</f>
        <v>2.8199999999999999E-2</v>
      </c>
      <c r="P114" s="147">
        <v>0</v>
      </c>
      <c r="Q114" s="147">
        <f>ROUND(E114*P114,5)</f>
        <v>0</v>
      </c>
      <c r="R114" s="147"/>
      <c r="S114" s="147"/>
      <c r="T114" s="148">
        <v>0.28634999999999999</v>
      </c>
      <c r="U114" s="147">
        <f>ROUND(E114*T114,2)</f>
        <v>2.86</v>
      </c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118</v>
      </c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</row>
    <row r="115" spans="1:60" outlineLevel="1" x14ac:dyDescent="0.2">
      <c r="A115" s="140"/>
      <c r="B115" s="140"/>
      <c r="C115" s="235" t="s">
        <v>274</v>
      </c>
      <c r="D115" s="236"/>
      <c r="E115" s="237"/>
      <c r="F115" s="238"/>
      <c r="G115" s="239"/>
      <c r="H115" s="156"/>
      <c r="I115" s="156"/>
      <c r="J115" s="156"/>
      <c r="K115" s="156"/>
      <c r="L115" s="156"/>
      <c r="M115" s="156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120</v>
      </c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42" t="str">
        <f>C115</f>
        <v>15/K</v>
      </c>
      <c r="BB115" s="139"/>
      <c r="BC115" s="139"/>
      <c r="BD115" s="139"/>
      <c r="BE115" s="139"/>
      <c r="BF115" s="139"/>
      <c r="BG115" s="139"/>
      <c r="BH115" s="139"/>
    </row>
    <row r="116" spans="1:60" outlineLevel="1" x14ac:dyDescent="0.2">
      <c r="A116" s="140">
        <v>65</v>
      </c>
      <c r="B116" s="140" t="s">
        <v>275</v>
      </c>
      <c r="C116" s="175" t="s">
        <v>276</v>
      </c>
      <c r="D116" s="147" t="s">
        <v>176</v>
      </c>
      <c r="E116" s="152">
        <v>26.64</v>
      </c>
      <c r="F116" s="155">
        <f>H116+J116</f>
        <v>0</v>
      </c>
      <c r="G116" s="156">
        <f>ROUND(E116*F116,2)</f>
        <v>0</v>
      </c>
      <c r="H116" s="156"/>
      <c r="I116" s="156">
        <f>ROUND(E116*H116,2)</f>
        <v>0</v>
      </c>
      <c r="J116" s="156"/>
      <c r="K116" s="156">
        <f>ROUND(E116*J116,2)</f>
        <v>0</v>
      </c>
      <c r="L116" s="156">
        <v>21</v>
      </c>
      <c r="M116" s="156">
        <f>G116*(1+L116/100)</f>
        <v>0</v>
      </c>
      <c r="N116" s="147">
        <v>4.3499999999999997E-3</v>
      </c>
      <c r="O116" s="147">
        <f>ROUND(E116*N116,5)</f>
        <v>0.11588</v>
      </c>
      <c r="P116" s="147">
        <v>0</v>
      </c>
      <c r="Q116" s="147">
        <f>ROUND(E116*P116,5)</f>
        <v>0</v>
      </c>
      <c r="R116" s="147"/>
      <c r="S116" s="147"/>
      <c r="T116" s="148">
        <v>0.85365000000000002</v>
      </c>
      <c r="U116" s="147">
        <f>ROUND(E116*T116,2)</f>
        <v>22.74</v>
      </c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118</v>
      </c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</row>
    <row r="117" spans="1:60" outlineLevel="1" x14ac:dyDescent="0.2">
      <c r="A117" s="140"/>
      <c r="B117" s="140"/>
      <c r="C117" s="177" t="s">
        <v>277</v>
      </c>
      <c r="D117" s="151"/>
      <c r="E117" s="154">
        <v>26.64</v>
      </c>
      <c r="F117" s="156"/>
      <c r="G117" s="156"/>
      <c r="H117" s="156"/>
      <c r="I117" s="156"/>
      <c r="J117" s="156"/>
      <c r="K117" s="156"/>
      <c r="L117" s="156"/>
      <c r="M117" s="156"/>
      <c r="N117" s="147"/>
      <c r="O117" s="147"/>
      <c r="P117" s="147"/>
      <c r="Q117" s="147"/>
      <c r="R117" s="147"/>
      <c r="S117" s="147"/>
      <c r="T117" s="148"/>
      <c r="U117" s="147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127</v>
      </c>
      <c r="AF117" s="139">
        <v>0</v>
      </c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outlineLevel="1" x14ac:dyDescent="0.2">
      <c r="A118" s="140">
        <v>66</v>
      </c>
      <c r="B118" s="140" t="s">
        <v>278</v>
      </c>
      <c r="C118" s="175" t="s">
        <v>279</v>
      </c>
      <c r="D118" s="147" t="s">
        <v>145</v>
      </c>
      <c r="E118" s="152">
        <v>5.9159499999999996</v>
      </c>
      <c r="F118" s="155">
        <f>H118+J118</f>
        <v>0</v>
      </c>
      <c r="G118" s="156">
        <f>ROUND(E118*F118,2)</f>
        <v>0</v>
      </c>
      <c r="H118" s="156"/>
      <c r="I118" s="156">
        <f>ROUND(E118*H118,2)</f>
        <v>0</v>
      </c>
      <c r="J118" s="156"/>
      <c r="K118" s="156">
        <f>ROUND(E118*J118,2)</f>
        <v>0</v>
      </c>
      <c r="L118" s="156">
        <v>21</v>
      </c>
      <c r="M118" s="156">
        <f>G118*(1+L118/100)</f>
        <v>0</v>
      </c>
      <c r="N118" s="147">
        <v>0</v>
      </c>
      <c r="O118" s="147">
        <f>ROUND(E118*N118,5)</f>
        <v>0</v>
      </c>
      <c r="P118" s="147">
        <v>0</v>
      </c>
      <c r="Q118" s="147">
        <f>ROUND(E118*P118,5)</f>
        <v>0</v>
      </c>
      <c r="R118" s="147"/>
      <c r="S118" s="147"/>
      <c r="T118" s="148">
        <v>4.82</v>
      </c>
      <c r="U118" s="147">
        <f>ROUND(E118*T118,2)</f>
        <v>28.51</v>
      </c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118</v>
      </c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x14ac:dyDescent="0.2">
      <c r="A119" s="141" t="s">
        <v>113</v>
      </c>
      <c r="B119" s="141" t="s">
        <v>78</v>
      </c>
      <c r="C119" s="176" t="s">
        <v>79</v>
      </c>
      <c r="D119" s="149"/>
      <c r="E119" s="153"/>
      <c r="F119" s="157"/>
      <c r="G119" s="157">
        <f>SUMIF(AE120:AE128,"&lt;&gt;NOR",G120:G128)</f>
        <v>0</v>
      </c>
      <c r="H119" s="157"/>
      <c r="I119" s="157">
        <f>SUM(I120:I128)</f>
        <v>0</v>
      </c>
      <c r="J119" s="157"/>
      <c r="K119" s="157">
        <f>SUM(K120:K128)</f>
        <v>0</v>
      </c>
      <c r="L119" s="157"/>
      <c r="M119" s="157">
        <f>SUM(M120:M128)</f>
        <v>0</v>
      </c>
      <c r="N119" s="149"/>
      <c r="O119" s="149">
        <f>SUM(O120:O128)</f>
        <v>3.023E-2</v>
      </c>
      <c r="P119" s="149"/>
      <c r="Q119" s="149">
        <f>SUM(Q120:Q128)</f>
        <v>7.0402100000000001</v>
      </c>
      <c r="R119" s="149"/>
      <c r="S119" s="149"/>
      <c r="T119" s="150"/>
      <c r="U119" s="149">
        <f>SUM(U120:U128)</f>
        <v>138.32</v>
      </c>
      <c r="AE119" t="s">
        <v>114</v>
      </c>
    </row>
    <row r="120" spans="1:60" outlineLevel="1" x14ac:dyDescent="0.2">
      <c r="A120" s="140">
        <v>67</v>
      </c>
      <c r="B120" s="140" t="s">
        <v>280</v>
      </c>
      <c r="C120" s="175" t="s">
        <v>281</v>
      </c>
      <c r="D120" s="147" t="s">
        <v>125</v>
      </c>
      <c r="E120" s="152">
        <v>391.12267500000002</v>
      </c>
      <c r="F120" s="155">
        <f>H120+J120</f>
        <v>0</v>
      </c>
      <c r="G120" s="156">
        <f>ROUND(E120*F120,2)</f>
        <v>0</v>
      </c>
      <c r="H120" s="156"/>
      <c r="I120" s="156">
        <f>ROUND(E120*H120,2)</f>
        <v>0</v>
      </c>
      <c r="J120" s="156"/>
      <c r="K120" s="156">
        <f>ROUND(E120*J120,2)</f>
        <v>0</v>
      </c>
      <c r="L120" s="156">
        <v>21</v>
      </c>
      <c r="M120" s="156">
        <f>G120*(1+L120/100)</f>
        <v>0</v>
      </c>
      <c r="N120" s="147">
        <v>0</v>
      </c>
      <c r="O120" s="147">
        <f>ROUND(E120*N120,5)</f>
        <v>0</v>
      </c>
      <c r="P120" s="147">
        <v>1.7999999999999999E-2</v>
      </c>
      <c r="Q120" s="147">
        <f>ROUND(E120*P120,5)</f>
        <v>7.0402100000000001</v>
      </c>
      <c r="R120" s="147"/>
      <c r="S120" s="147"/>
      <c r="T120" s="148">
        <v>0.33400000000000002</v>
      </c>
      <c r="U120" s="147">
        <f>ROUND(E120*T120,2)</f>
        <v>130.63</v>
      </c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118</v>
      </c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outlineLevel="1" x14ac:dyDescent="0.2">
      <c r="A121" s="140"/>
      <c r="B121" s="140"/>
      <c r="C121" s="177" t="s">
        <v>167</v>
      </c>
      <c r="D121" s="151"/>
      <c r="E121" s="154">
        <v>194.15700000000001</v>
      </c>
      <c r="F121" s="156"/>
      <c r="G121" s="156"/>
      <c r="H121" s="156"/>
      <c r="I121" s="156"/>
      <c r="J121" s="156"/>
      <c r="K121" s="156"/>
      <c r="L121" s="156"/>
      <c r="M121" s="156"/>
      <c r="N121" s="147"/>
      <c r="O121" s="147"/>
      <c r="P121" s="147"/>
      <c r="Q121" s="147"/>
      <c r="R121" s="147"/>
      <c r="S121" s="147"/>
      <c r="T121" s="148"/>
      <c r="U121" s="147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127</v>
      </c>
      <c r="AF121" s="139">
        <v>0</v>
      </c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outlineLevel="1" x14ac:dyDescent="0.2">
      <c r="A122" s="140"/>
      <c r="B122" s="140"/>
      <c r="C122" s="177" t="s">
        <v>282</v>
      </c>
      <c r="D122" s="151"/>
      <c r="E122" s="154">
        <v>182.09205</v>
      </c>
      <c r="F122" s="156"/>
      <c r="G122" s="156"/>
      <c r="H122" s="156"/>
      <c r="I122" s="156"/>
      <c r="J122" s="156"/>
      <c r="K122" s="156"/>
      <c r="L122" s="156"/>
      <c r="M122" s="156"/>
      <c r="N122" s="147"/>
      <c r="O122" s="147"/>
      <c r="P122" s="147"/>
      <c r="Q122" s="147"/>
      <c r="R122" s="147"/>
      <c r="S122" s="147"/>
      <c r="T122" s="148"/>
      <c r="U122" s="147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127</v>
      </c>
      <c r="AF122" s="139">
        <v>0</v>
      </c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/>
      <c r="B123" s="140"/>
      <c r="C123" s="177" t="s">
        <v>283</v>
      </c>
      <c r="D123" s="151"/>
      <c r="E123" s="154">
        <v>14.873625000000001</v>
      </c>
      <c r="F123" s="156"/>
      <c r="G123" s="156"/>
      <c r="H123" s="156"/>
      <c r="I123" s="156"/>
      <c r="J123" s="156"/>
      <c r="K123" s="156"/>
      <c r="L123" s="156"/>
      <c r="M123" s="156"/>
      <c r="N123" s="147"/>
      <c r="O123" s="147"/>
      <c r="P123" s="147"/>
      <c r="Q123" s="147"/>
      <c r="R123" s="147"/>
      <c r="S123" s="147"/>
      <c r="T123" s="148"/>
      <c r="U123" s="147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127</v>
      </c>
      <c r="AF123" s="139">
        <v>0</v>
      </c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outlineLevel="1" x14ac:dyDescent="0.2">
      <c r="A124" s="140">
        <v>68</v>
      </c>
      <c r="B124" s="140" t="s">
        <v>284</v>
      </c>
      <c r="C124" s="175" t="s">
        <v>285</v>
      </c>
      <c r="D124" s="147" t="s">
        <v>125</v>
      </c>
      <c r="E124" s="152">
        <v>76.900000000000006</v>
      </c>
      <c r="F124" s="155">
        <f>H124+J124</f>
        <v>0</v>
      </c>
      <c r="G124" s="156">
        <f>ROUND(E124*F124,2)</f>
        <v>0</v>
      </c>
      <c r="H124" s="156"/>
      <c r="I124" s="156">
        <f>ROUND(E124*H124,2)</f>
        <v>0</v>
      </c>
      <c r="J124" s="156"/>
      <c r="K124" s="156">
        <f>ROUND(E124*J124,2)</f>
        <v>0</v>
      </c>
      <c r="L124" s="156">
        <v>21</v>
      </c>
      <c r="M124" s="156">
        <f>G124*(1+L124/100)</f>
        <v>0</v>
      </c>
      <c r="N124" s="147">
        <v>0</v>
      </c>
      <c r="O124" s="147">
        <f>ROUND(E124*N124,5)</f>
        <v>0</v>
      </c>
      <c r="P124" s="147">
        <v>0</v>
      </c>
      <c r="Q124" s="147">
        <f>ROUND(E124*P124,5)</f>
        <v>0</v>
      </c>
      <c r="R124" s="147"/>
      <c r="S124" s="147"/>
      <c r="T124" s="148">
        <v>0.1</v>
      </c>
      <c r="U124" s="147">
        <f>ROUND(E124*T124,2)</f>
        <v>7.69</v>
      </c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118</v>
      </c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ht="45" outlineLevel="1" x14ac:dyDescent="0.2">
      <c r="A125" s="140">
        <v>69</v>
      </c>
      <c r="B125" s="140" t="s">
        <v>286</v>
      </c>
      <c r="C125" s="175" t="s">
        <v>328</v>
      </c>
      <c r="D125" s="147" t="s">
        <v>125</v>
      </c>
      <c r="E125" s="152">
        <v>67.122</v>
      </c>
      <c r="F125" s="155">
        <f>H125+J125</f>
        <v>0</v>
      </c>
      <c r="G125" s="156">
        <f>ROUND(E125*F125,2)</f>
        <v>0</v>
      </c>
      <c r="H125" s="156"/>
      <c r="I125" s="156">
        <f>ROUND(E125*H125,2)</f>
        <v>0</v>
      </c>
      <c r="J125" s="156"/>
      <c r="K125" s="156">
        <f>ROUND(E125*J125,2)</f>
        <v>0</v>
      </c>
      <c r="L125" s="156">
        <v>21</v>
      </c>
      <c r="M125" s="156">
        <f>G125*(1+L125/100)</f>
        <v>0</v>
      </c>
      <c r="N125" s="147">
        <v>3.8000000000000002E-4</v>
      </c>
      <c r="O125" s="147">
        <f>ROUND(E125*N125,5)</f>
        <v>2.5510000000000001E-2</v>
      </c>
      <c r="P125" s="147">
        <v>0</v>
      </c>
      <c r="Q125" s="147">
        <f>ROUND(E125*P125,5)</f>
        <v>0</v>
      </c>
      <c r="R125" s="147"/>
      <c r="S125" s="147"/>
      <c r="T125" s="148">
        <v>0</v>
      </c>
      <c r="U125" s="147">
        <f>ROUND(E125*T125,2)</f>
        <v>0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169</v>
      </c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/>
      <c r="B126" s="140"/>
      <c r="C126" s="177" t="s">
        <v>287</v>
      </c>
      <c r="D126" s="151"/>
      <c r="E126" s="154">
        <v>67.122</v>
      </c>
      <c r="F126" s="156"/>
      <c r="G126" s="156"/>
      <c r="H126" s="156"/>
      <c r="I126" s="156"/>
      <c r="J126" s="156"/>
      <c r="K126" s="156"/>
      <c r="L126" s="156"/>
      <c r="M126" s="156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127</v>
      </c>
      <c r="AF126" s="139">
        <v>0</v>
      </c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ht="33.75" outlineLevel="1" x14ac:dyDescent="0.2">
      <c r="A127" s="140">
        <v>70</v>
      </c>
      <c r="B127" s="140" t="s">
        <v>288</v>
      </c>
      <c r="C127" s="175" t="s">
        <v>329</v>
      </c>
      <c r="D127" s="147" t="s">
        <v>125</v>
      </c>
      <c r="E127" s="152">
        <v>17.468</v>
      </c>
      <c r="F127" s="155">
        <f>H127+J127</f>
        <v>0</v>
      </c>
      <c r="G127" s="156">
        <f>ROUND(E127*F127,2)</f>
        <v>0</v>
      </c>
      <c r="H127" s="156"/>
      <c r="I127" s="156">
        <f>ROUND(E127*H127,2)</f>
        <v>0</v>
      </c>
      <c r="J127" s="156"/>
      <c r="K127" s="156">
        <f>ROUND(E127*J127,2)</f>
        <v>0</v>
      </c>
      <c r="L127" s="156">
        <v>21</v>
      </c>
      <c r="M127" s="156">
        <f>G127*(1+L127/100)</f>
        <v>0</v>
      </c>
      <c r="N127" s="147">
        <v>2.7E-4</v>
      </c>
      <c r="O127" s="147">
        <f>ROUND(E127*N127,5)</f>
        <v>4.7200000000000002E-3</v>
      </c>
      <c r="P127" s="147">
        <v>0</v>
      </c>
      <c r="Q127" s="147">
        <f>ROUND(E127*P127,5)</f>
        <v>0</v>
      </c>
      <c r="R127" s="147"/>
      <c r="S127" s="147"/>
      <c r="T127" s="148">
        <v>0</v>
      </c>
      <c r="U127" s="147">
        <f>ROUND(E127*T127,2)</f>
        <v>0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169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outlineLevel="1" x14ac:dyDescent="0.2">
      <c r="A128" s="140"/>
      <c r="B128" s="140"/>
      <c r="C128" s="177" t="s">
        <v>289</v>
      </c>
      <c r="D128" s="151"/>
      <c r="E128" s="154">
        <v>17.468</v>
      </c>
      <c r="F128" s="156"/>
      <c r="G128" s="156"/>
      <c r="H128" s="156"/>
      <c r="I128" s="156"/>
      <c r="J128" s="156"/>
      <c r="K128" s="156"/>
      <c r="L128" s="156"/>
      <c r="M128" s="156"/>
      <c r="N128" s="147"/>
      <c r="O128" s="147"/>
      <c r="P128" s="147"/>
      <c r="Q128" s="147"/>
      <c r="R128" s="147"/>
      <c r="S128" s="147"/>
      <c r="T128" s="148"/>
      <c r="U128" s="147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127</v>
      </c>
      <c r="AF128" s="139">
        <v>0</v>
      </c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x14ac:dyDescent="0.2">
      <c r="A129" s="141" t="s">
        <v>113</v>
      </c>
      <c r="B129" s="141" t="s">
        <v>80</v>
      </c>
      <c r="C129" s="176" t="s">
        <v>81</v>
      </c>
      <c r="D129" s="149"/>
      <c r="E129" s="153"/>
      <c r="F129" s="157"/>
      <c r="G129" s="157">
        <f>SUMIF(AE130:AE134,"&lt;&gt;NOR",G130:G134)</f>
        <v>0</v>
      </c>
      <c r="H129" s="157"/>
      <c r="I129" s="157">
        <f>SUM(I130:I134)</f>
        <v>0</v>
      </c>
      <c r="J129" s="157"/>
      <c r="K129" s="157">
        <f>SUM(K130:K134)</f>
        <v>0</v>
      </c>
      <c r="L129" s="157"/>
      <c r="M129" s="157">
        <f>SUM(M130:M134)</f>
        <v>0</v>
      </c>
      <c r="N129" s="149"/>
      <c r="O129" s="149">
        <f>SUM(O130:O134)</f>
        <v>0.48556000000000005</v>
      </c>
      <c r="P129" s="149"/>
      <c r="Q129" s="149">
        <f>SUM(Q130:Q134)</f>
        <v>0.57599999999999996</v>
      </c>
      <c r="R129" s="149"/>
      <c r="S129" s="149"/>
      <c r="T129" s="150"/>
      <c r="U129" s="149">
        <f>SUM(U130:U134)</f>
        <v>37.03</v>
      </c>
      <c r="AE129" t="s">
        <v>114</v>
      </c>
    </row>
    <row r="130" spans="1:60" outlineLevel="1" x14ac:dyDescent="0.2">
      <c r="A130" s="140">
        <v>71</v>
      </c>
      <c r="B130" s="140" t="s">
        <v>290</v>
      </c>
      <c r="C130" s="175" t="s">
        <v>291</v>
      </c>
      <c r="D130" s="147" t="s">
        <v>117</v>
      </c>
      <c r="E130" s="152">
        <v>8</v>
      </c>
      <c r="F130" s="155">
        <f>H130+J130</f>
        <v>0</v>
      </c>
      <c r="G130" s="156">
        <f>ROUND(E130*F130,2)</f>
        <v>0</v>
      </c>
      <c r="H130" s="156"/>
      <c r="I130" s="156">
        <f>ROUND(E130*H130,2)</f>
        <v>0</v>
      </c>
      <c r="J130" s="156"/>
      <c r="K130" s="156">
        <f>ROUND(E130*J130,2)</f>
        <v>0</v>
      </c>
      <c r="L130" s="156">
        <v>21</v>
      </c>
      <c r="M130" s="156">
        <f>G130*(1+L130/100)</f>
        <v>0</v>
      </c>
      <c r="N130" s="147">
        <v>0</v>
      </c>
      <c r="O130" s="147">
        <f>ROUND(E130*N130,5)</f>
        <v>0</v>
      </c>
      <c r="P130" s="147">
        <v>7.1999999999999995E-2</v>
      </c>
      <c r="Q130" s="147">
        <f>ROUND(E130*P130,5)</f>
        <v>0.57599999999999996</v>
      </c>
      <c r="R130" s="147"/>
      <c r="S130" s="147"/>
      <c r="T130" s="148">
        <v>3.6</v>
      </c>
      <c r="U130" s="147">
        <f>ROUND(E130*T130,2)</f>
        <v>28.8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118</v>
      </c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outlineLevel="1" x14ac:dyDescent="0.2">
      <c r="A131" s="140">
        <v>72</v>
      </c>
      <c r="B131" s="140" t="s">
        <v>292</v>
      </c>
      <c r="C131" s="175" t="s">
        <v>293</v>
      </c>
      <c r="D131" s="147" t="s">
        <v>117</v>
      </c>
      <c r="E131" s="152">
        <v>8</v>
      </c>
      <c r="F131" s="155">
        <f>H131+J131</f>
        <v>0</v>
      </c>
      <c r="G131" s="156">
        <f>ROUND(E131*F131,2)</f>
        <v>0</v>
      </c>
      <c r="H131" s="156"/>
      <c r="I131" s="156">
        <f>ROUND(E131*H131,2)</f>
        <v>0</v>
      </c>
      <c r="J131" s="156"/>
      <c r="K131" s="156">
        <f>ROUND(E131*J131,2)</f>
        <v>0</v>
      </c>
      <c r="L131" s="156">
        <v>21</v>
      </c>
      <c r="M131" s="156">
        <f>G131*(1+L131/100)</f>
        <v>0</v>
      </c>
      <c r="N131" s="147">
        <v>6.8100000000000001E-3</v>
      </c>
      <c r="O131" s="147">
        <f>ROUND(E131*N131,5)</f>
        <v>5.4480000000000001E-2</v>
      </c>
      <c r="P131" s="147">
        <v>0</v>
      </c>
      <c r="Q131" s="147">
        <f>ROUND(E131*P131,5)</f>
        <v>0</v>
      </c>
      <c r="R131" s="147"/>
      <c r="S131" s="147"/>
      <c r="T131" s="148">
        <v>0.88187000000000004</v>
      </c>
      <c r="U131" s="147">
        <f>ROUND(E131*T131,2)</f>
        <v>7.05</v>
      </c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 t="s">
        <v>118</v>
      </c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0" outlineLevel="1" x14ac:dyDescent="0.2">
      <c r="A132" s="140">
        <v>73</v>
      </c>
      <c r="B132" s="140" t="s">
        <v>294</v>
      </c>
      <c r="C132" s="175" t="s">
        <v>330</v>
      </c>
      <c r="D132" s="147" t="s">
        <v>117</v>
      </c>
      <c r="E132" s="152">
        <v>8</v>
      </c>
      <c r="F132" s="155">
        <f>H132+J132</f>
        <v>0</v>
      </c>
      <c r="G132" s="156">
        <f>ROUND(E132*F132,2)</f>
        <v>0</v>
      </c>
      <c r="H132" s="156"/>
      <c r="I132" s="156">
        <f>ROUND(E132*H132,2)</f>
        <v>0</v>
      </c>
      <c r="J132" s="156"/>
      <c r="K132" s="156">
        <f>ROUND(E132*J132,2)</f>
        <v>0</v>
      </c>
      <c r="L132" s="156">
        <v>21</v>
      </c>
      <c r="M132" s="156">
        <f>G132*(1+L132/100)</f>
        <v>0</v>
      </c>
      <c r="N132" s="147">
        <v>5.16E-2</v>
      </c>
      <c r="O132" s="147">
        <f>ROUND(E132*N132,5)</f>
        <v>0.4128</v>
      </c>
      <c r="P132" s="147">
        <v>0</v>
      </c>
      <c r="Q132" s="147">
        <f>ROUND(E132*P132,5)</f>
        <v>0</v>
      </c>
      <c r="R132" s="147"/>
      <c r="S132" s="147"/>
      <c r="T132" s="148">
        <v>0</v>
      </c>
      <c r="U132" s="147">
        <f>ROUND(E132*T132,2)</f>
        <v>0</v>
      </c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169</v>
      </c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ht="22.5" outlineLevel="1" x14ac:dyDescent="0.2">
      <c r="A133" s="140">
        <v>74</v>
      </c>
      <c r="B133" s="140" t="s">
        <v>295</v>
      </c>
      <c r="C133" s="175" t="s">
        <v>331</v>
      </c>
      <c r="D133" s="147" t="s">
        <v>117</v>
      </c>
      <c r="E133" s="152">
        <v>4</v>
      </c>
      <c r="F133" s="155">
        <f>H133+J133</f>
        <v>0</v>
      </c>
      <c r="G133" s="156">
        <f>ROUND(E133*F133,2)</f>
        <v>0</v>
      </c>
      <c r="H133" s="156"/>
      <c r="I133" s="156">
        <f>ROUND(E133*H133,2)</f>
        <v>0</v>
      </c>
      <c r="J133" s="156"/>
      <c r="K133" s="156">
        <f>ROUND(E133*J133,2)</f>
        <v>0</v>
      </c>
      <c r="L133" s="156">
        <v>21</v>
      </c>
      <c r="M133" s="156">
        <f>G133*(1+L133/100)</f>
        <v>0</v>
      </c>
      <c r="N133" s="147">
        <v>4.5700000000000003E-3</v>
      </c>
      <c r="O133" s="147">
        <f>ROUND(E133*N133,5)</f>
        <v>1.8280000000000001E-2</v>
      </c>
      <c r="P133" s="147">
        <v>0</v>
      </c>
      <c r="Q133" s="147">
        <f>ROUND(E133*P133,5)</f>
        <v>0</v>
      </c>
      <c r="R133" s="147"/>
      <c r="S133" s="147"/>
      <c r="T133" s="148">
        <v>0</v>
      </c>
      <c r="U133" s="147">
        <f>ROUND(E133*T133,2)</f>
        <v>0</v>
      </c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169</v>
      </c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outlineLevel="1" x14ac:dyDescent="0.2">
      <c r="A134" s="140">
        <v>75</v>
      </c>
      <c r="B134" s="140" t="s">
        <v>296</v>
      </c>
      <c r="C134" s="175" t="s">
        <v>297</v>
      </c>
      <c r="D134" s="147" t="s">
        <v>145</v>
      </c>
      <c r="E134" s="152">
        <v>0.48555999999999999</v>
      </c>
      <c r="F134" s="155">
        <f>H134+J134</f>
        <v>0</v>
      </c>
      <c r="G134" s="156">
        <f>ROUND(E134*F134,2)</f>
        <v>0</v>
      </c>
      <c r="H134" s="156"/>
      <c r="I134" s="156">
        <f>ROUND(E134*H134,2)</f>
        <v>0</v>
      </c>
      <c r="J134" s="156"/>
      <c r="K134" s="156">
        <f>ROUND(E134*J134,2)</f>
        <v>0</v>
      </c>
      <c r="L134" s="156">
        <v>21</v>
      </c>
      <c r="M134" s="156">
        <f>G134*(1+L134/100)</f>
        <v>0</v>
      </c>
      <c r="N134" s="147">
        <v>0</v>
      </c>
      <c r="O134" s="147">
        <f>ROUND(E134*N134,5)</f>
        <v>0</v>
      </c>
      <c r="P134" s="147">
        <v>0</v>
      </c>
      <c r="Q134" s="147">
        <f>ROUND(E134*P134,5)</f>
        <v>0</v>
      </c>
      <c r="R134" s="147"/>
      <c r="S134" s="147"/>
      <c r="T134" s="148">
        <v>2.4209999999999998</v>
      </c>
      <c r="U134" s="147">
        <f>ROUND(E134*T134,2)</f>
        <v>1.18</v>
      </c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 t="s">
        <v>118</v>
      </c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</row>
    <row r="135" spans="1:60" x14ac:dyDescent="0.2">
      <c r="A135" s="141" t="s">
        <v>113</v>
      </c>
      <c r="B135" s="141" t="s">
        <v>82</v>
      </c>
      <c r="C135" s="176" t="s">
        <v>83</v>
      </c>
      <c r="D135" s="149"/>
      <c r="E135" s="153"/>
      <c r="F135" s="157"/>
      <c r="G135" s="157">
        <f>SUMIF(AE136:AE137,"&lt;&gt;NOR",G136:G137)</f>
        <v>0</v>
      </c>
      <c r="H135" s="157"/>
      <c r="I135" s="157">
        <f>SUM(I136:I137)</f>
        <v>0</v>
      </c>
      <c r="J135" s="157"/>
      <c r="K135" s="157">
        <f>SUM(K136:K137)</f>
        <v>0</v>
      </c>
      <c r="L135" s="157"/>
      <c r="M135" s="157">
        <f>SUM(M136:M137)</f>
        <v>0</v>
      </c>
      <c r="N135" s="149"/>
      <c r="O135" s="149">
        <f>SUM(O136:O137)</f>
        <v>0.42457</v>
      </c>
      <c r="P135" s="149"/>
      <c r="Q135" s="149">
        <f>SUM(Q136:Q137)</f>
        <v>0</v>
      </c>
      <c r="R135" s="149"/>
      <c r="S135" s="149"/>
      <c r="T135" s="150"/>
      <c r="U135" s="149">
        <f>SUM(U136:U137)</f>
        <v>122.74</v>
      </c>
      <c r="AE135" t="s">
        <v>114</v>
      </c>
    </row>
    <row r="136" spans="1:60" outlineLevel="1" x14ac:dyDescent="0.2">
      <c r="A136" s="140">
        <v>76</v>
      </c>
      <c r="B136" s="140" t="s">
        <v>298</v>
      </c>
      <c r="C136" s="175" t="s">
        <v>299</v>
      </c>
      <c r="D136" s="147" t="s">
        <v>125</v>
      </c>
      <c r="E136" s="152">
        <v>730.62440000000004</v>
      </c>
      <c r="F136" s="155">
        <f>H136+J136</f>
        <v>0</v>
      </c>
      <c r="G136" s="156">
        <f>ROUND(E136*F136,2)</f>
        <v>0</v>
      </c>
      <c r="H136" s="156"/>
      <c r="I136" s="156">
        <f>ROUND(E136*H136,2)</f>
        <v>0</v>
      </c>
      <c r="J136" s="156"/>
      <c r="K136" s="156">
        <f>ROUND(E136*J136,2)</f>
        <v>0</v>
      </c>
      <c r="L136" s="156">
        <v>21</v>
      </c>
      <c r="M136" s="156">
        <f>G136*(1+L136/100)</f>
        <v>0</v>
      </c>
      <c r="N136" s="147">
        <v>2.7999999999999998E-4</v>
      </c>
      <c r="O136" s="147">
        <f>ROUND(E136*N136,5)</f>
        <v>0.20457</v>
      </c>
      <c r="P136" s="147">
        <v>0</v>
      </c>
      <c r="Q136" s="147">
        <f>ROUND(E136*P136,5)</f>
        <v>0</v>
      </c>
      <c r="R136" s="147"/>
      <c r="S136" s="147"/>
      <c r="T136" s="148">
        <v>0.16800000000000001</v>
      </c>
      <c r="U136" s="147">
        <f>ROUND(E136*T136,2)</f>
        <v>122.74</v>
      </c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118</v>
      </c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</row>
    <row r="137" spans="1:60" ht="22.5" outlineLevel="1" x14ac:dyDescent="0.2">
      <c r="A137" s="140">
        <v>77</v>
      </c>
      <c r="B137" s="140" t="s">
        <v>300</v>
      </c>
      <c r="C137" s="175" t="s">
        <v>332</v>
      </c>
      <c r="D137" s="147" t="s">
        <v>301</v>
      </c>
      <c r="E137" s="152">
        <v>220</v>
      </c>
      <c r="F137" s="155">
        <f>H137+J137</f>
        <v>0</v>
      </c>
      <c r="G137" s="156">
        <f>ROUND(E137*F137,2)</f>
        <v>0</v>
      </c>
      <c r="H137" s="156"/>
      <c r="I137" s="156">
        <f>ROUND(E137*H137,2)</f>
        <v>0</v>
      </c>
      <c r="J137" s="156"/>
      <c r="K137" s="156">
        <f>ROUND(E137*J137,2)</f>
        <v>0</v>
      </c>
      <c r="L137" s="156">
        <v>21</v>
      </c>
      <c r="M137" s="156">
        <f>G137*(1+L137/100)</f>
        <v>0</v>
      </c>
      <c r="N137" s="147">
        <v>1E-3</v>
      </c>
      <c r="O137" s="147">
        <f>ROUND(E137*N137,5)</f>
        <v>0.22</v>
      </c>
      <c r="P137" s="147">
        <v>0</v>
      </c>
      <c r="Q137" s="147">
        <f>ROUND(E137*P137,5)</f>
        <v>0</v>
      </c>
      <c r="R137" s="147"/>
      <c r="S137" s="147"/>
      <c r="T137" s="148">
        <v>0</v>
      </c>
      <c r="U137" s="147">
        <f>ROUND(E137*T137,2)</f>
        <v>0</v>
      </c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169</v>
      </c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x14ac:dyDescent="0.2">
      <c r="A138" s="141" t="s">
        <v>113</v>
      </c>
      <c r="B138" s="141" t="s">
        <v>84</v>
      </c>
      <c r="C138" s="176" t="s">
        <v>85</v>
      </c>
      <c r="D138" s="149"/>
      <c r="E138" s="153"/>
      <c r="F138" s="157"/>
      <c r="G138" s="157">
        <f>SUMIF(AE139:AE142,"&lt;&gt;NOR",G139:G142)</f>
        <v>0</v>
      </c>
      <c r="H138" s="157"/>
      <c r="I138" s="157">
        <f>SUM(I139:I142)</f>
        <v>0</v>
      </c>
      <c r="J138" s="157"/>
      <c r="K138" s="157">
        <f>SUM(K139:K142)</f>
        <v>0</v>
      </c>
      <c r="L138" s="157"/>
      <c r="M138" s="157">
        <f>SUM(M139:M142)</f>
        <v>0</v>
      </c>
      <c r="N138" s="149"/>
      <c r="O138" s="149">
        <f>SUM(O139:O142)</f>
        <v>0</v>
      </c>
      <c r="P138" s="149"/>
      <c r="Q138" s="149">
        <f>SUM(Q139:Q142)</f>
        <v>0</v>
      </c>
      <c r="R138" s="149"/>
      <c r="S138" s="149"/>
      <c r="T138" s="150"/>
      <c r="U138" s="149">
        <f>SUM(U139:U142)</f>
        <v>15.27</v>
      </c>
      <c r="AE138" t="s">
        <v>114</v>
      </c>
    </row>
    <row r="139" spans="1:60" outlineLevel="1" x14ac:dyDescent="0.2">
      <c r="A139" s="140">
        <v>78</v>
      </c>
      <c r="B139" s="140" t="s">
        <v>302</v>
      </c>
      <c r="C139" s="175" t="s">
        <v>303</v>
      </c>
      <c r="D139" s="147" t="s">
        <v>176</v>
      </c>
      <c r="E139" s="152">
        <v>20.5</v>
      </c>
      <c r="F139" s="155">
        <f>H139+J139</f>
        <v>0</v>
      </c>
      <c r="G139" s="156">
        <f>ROUND(E139*F139,2)</f>
        <v>0</v>
      </c>
      <c r="H139" s="156"/>
      <c r="I139" s="156">
        <f>ROUND(E139*H139,2)</f>
        <v>0</v>
      </c>
      <c r="J139" s="156"/>
      <c r="K139" s="156">
        <f>ROUND(E139*J139,2)</f>
        <v>0</v>
      </c>
      <c r="L139" s="156">
        <v>21</v>
      </c>
      <c r="M139" s="156">
        <f>G139*(1+L139/100)</f>
        <v>0</v>
      </c>
      <c r="N139" s="147">
        <v>0</v>
      </c>
      <c r="O139" s="147">
        <f>ROUND(E139*N139,5)</f>
        <v>0</v>
      </c>
      <c r="P139" s="147">
        <v>0</v>
      </c>
      <c r="Q139" s="147">
        <f>ROUND(E139*P139,5)</f>
        <v>0</v>
      </c>
      <c r="R139" s="147"/>
      <c r="S139" s="147"/>
      <c r="T139" s="148">
        <v>0.248</v>
      </c>
      <c r="U139" s="147">
        <f>ROUND(E139*T139,2)</f>
        <v>5.08</v>
      </c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 t="s">
        <v>118</v>
      </c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</row>
    <row r="140" spans="1:60" ht="22.5" outlineLevel="1" x14ac:dyDescent="0.2">
      <c r="A140" s="140">
        <v>79</v>
      </c>
      <c r="B140" s="140" t="s">
        <v>304</v>
      </c>
      <c r="C140" s="175" t="s">
        <v>305</v>
      </c>
      <c r="D140" s="147" t="s">
        <v>176</v>
      </c>
      <c r="E140" s="152">
        <v>20.5</v>
      </c>
      <c r="F140" s="155">
        <f>H140+J140</f>
        <v>0</v>
      </c>
      <c r="G140" s="156">
        <f>ROUND(E140*F140,2)</f>
        <v>0</v>
      </c>
      <c r="H140" s="156"/>
      <c r="I140" s="156">
        <f>ROUND(E140*H140,2)</f>
        <v>0</v>
      </c>
      <c r="J140" s="156"/>
      <c r="K140" s="156">
        <f>ROUND(E140*J140,2)</f>
        <v>0</v>
      </c>
      <c r="L140" s="156">
        <v>21</v>
      </c>
      <c r="M140" s="156">
        <f>G140*(1+L140/100)</f>
        <v>0</v>
      </c>
      <c r="N140" s="147">
        <v>0</v>
      </c>
      <c r="O140" s="147">
        <f>ROUND(E140*N140,5)</f>
        <v>0</v>
      </c>
      <c r="P140" s="147">
        <v>0</v>
      </c>
      <c r="Q140" s="147">
        <f>ROUND(E140*P140,5)</f>
        <v>0</v>
      </c>
      <c r="R140" s="147"/>
      <c r="S140" s="147"/>
      <c r="T140" s="148">
        <v>0.49717</v>
      </c>
      <c r="U140" s="147">
        <f>ROUND(E140*T140,2)</f>
        <v>10.19</v>
      </c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118</v>
      </c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outlineLevel="1" x14ac:dyDescent="0.2">
      <c r="A141" s="140"/>
      <c r="B141" s="140"/>
      <c r="C141" s="235" t="s">
        <v>306</v>
      </c>
      <c r="D141" s="236"/>
      <c r="E141" s="237"/>
      <c r="F141" s="238"/>
      <c r="G141" s="239"/>
      <c r="H141" s="156"/>
      <c r="I141" s="156"/>
      <c r="J141" s="156"/>
      <c r="K141" s="156"/>
      <c r="L141" s="156"/>
      <c r="M141" s="156"/>
      <c r="N141" s="147"/>
      <c r="O141" s="147"/>
      <c r="P141" s="147"/>
      <c r="Q141" s="147"/>
      <c r="R141" s="147"/>
      <c r="S141" s="147"/>
      <c r="T141" s="148"/>
      <c r="U141" s="147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120</v>
      </c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42" t="str">
        <f>C141</f>
        <v>14/K</v>
      </c>
      <c r="BB141" s="139"/>
      <c r="BC141" s="139"/>
      <c r="BD141" s="139"/>
      <c r="BE141" s="139"/>
      <c r="BF141" s="139"/>
      <c r="BG141" s="139"/>
      <c r="BH141" s="139"/>
    </row>
    <row r="142" spans="1:60" outlineLevel="1" x14ac:dyDescent="0.2">
      <c r="A142" s="140">
        <v>80</v>
      </c>
      <c r="B142" s="140" t="s">
        <v>307</v>
      </c>
      <c r="C142" s="175" t="s">
        <v>308</v>
      </c>
      <c r="D142" s="147" t="s">
        <v>309</v>
      </c>
      <c r="E142" s="152">
        <v>5</v>
      </c>
      <c r="F142" s="155">
        <f>H142+J142</f>
        <v>0</v>
      </c>
      <c r="G142" s="156">
        <f>ROUND(E142*F142,2)</f>
        <v>0</v>
      </c>
      <c r="H142" s="156"/>
      <c r="I142" s="156">
        <f>ROUND(E142*H142,2)</f>
        <v>0</v>
      </c>
      <c r="J142" s="156"/>
      <c r="K142" s="156">
        <f>ROUND(E142*J142,2)</f>
        <v>0</v>
      </c>
      <c r="L142" s="156">
        <v>21</v>
      </c>
      <c r="M142" s="156">
        <f>G142*(1+L142/100)</f>
        <v>0</v>
      </c>
      <c r="N142" s="147">
        <v>0</v>
      </c>
      <c r="O142" s="147">
        <f>ROUND(E142*N142,5)</f>
        <v>0</v>
      </c>
      <c r="P142" s="147">
        <v>0</v>
      </c>
      <c r="Q142" s="147">
        <f>ROUND(E142*P142,5)</f>
        <v>0</v>
      </c>
      <c r="R142" s="147"/>
      <c r="S142" s="147"/>
      <c r="T142" s="148">
        <v>0</v>
      </c>
      <c r="U142" s="147">
        <f>ROUND(E142*T142,2)</f>
        <v>0</v>
      </c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 t="s">
        <v>118</v>
      </c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</row>
    <row r="143" spans="1:60" x14ac:dyDescent="0.2">
      <c r="A143" s="141" t="s">
        <v>113</v>
      </c>
      <c r="B143" s="141" t="s">
        <v>86</v>
      </c>
      <c r="C143" s="176" t="s">
        <v>26</v>
      </c>
      <c r="D143" s="149"/>
      <c r="E143" s="153"/>
      <c r="F143" s="157"/>
      <c r="G143" s="157">
        <f>SUMIF(AE144:AE147,"&lt;&gt;NOR",G144:G147)</f>
        <v>0</v>
      </c>
      <c r="H143" s="157"/>
      <c r="I143" s="157">
        <f>SUM(I144:I147)</f>
        <v>0</v>
      </c>
      <c r="J143" s="157"/>
      <c r="K143" s="157">
        <f>SUM(K144:K147)</f>
        <v>0</v>
      </c>
      <c r="L143" s="157"/>
      <c r="M143" s="157">
        <f>SUM(M144:M147)</f>
        <v>0</v>
      </c>
      <c r="N143" s="149"/>
      <c r="O143" s="149">
        <f>SUM(O144:O147)</f>
        <v>0</v>
      </c>
      <c r="P143" s="149"/>
      <c r="Q143" s="149">
        <f>SUM(Q144:Q147)</f>
        <v>0</v>
      </c>
      <c r="R143" s="149"/>
      <c r="S143" s="149"/>
      <c r="T143" s="150"/>
      <c r="U143" s="149">
        <f>SUM(U144:U147)</f>
        <v>0</v>
      </c>
      <c r="AE143" t="s">
        <v>114</v>
      </c>
    </row>
    <row r="144" spans="1:60" outlineLevel="1" x14ac:dyDescent="0.2">
      <c r="A144" s="140">
        <v>81</v>
      </c>
      <c r="B144" s="140" t="s">
        <v>310</v>
      </c>
      <c r="C144" s="175" t="s">
        <v>311</v>
      </c>
      <c r="D144" s="147" t="s">
        <v>312</v>
      </c>
      <c r="E144" s="152">
        <v>1</v>
      </c>
      <c r="F144" s="155">
        <f>H144+J144</f>
        <v>0</v>
      </c>
      <c r="G144" s="156">
        <f>ROUND(E144*F144,2)</f>
        <v>0</v>
      </c>
      <c r="H144" s="156"/>
      <c r="I144" s="156">
        <f>ROUND(E144*H144,2)</f>
        <v>0</v>
      </c>
      <c r="J144" s="156"/>
      <c r="K144" s="156">
        <f>ROUND(E144*J144,2)</f>
        <v>0</v>
      </c>
      <c r="L144" s="156">
        <v>21</v>
      </c>
      <c r="M144" s="156">
        <f>G144*(1+L144/100)</f>
        <v>0</v>
      </c>
      <c r="N144" s="147">
        <v>0</v>
      </c>
      <c r="O144" s="147">
        <f>ROUND(E144*N144,5)</f>
        <v>0</v>
      </c>
      <c r="P144" s="147">
        <v>0</v>
      </c>
      <c r="Q144" s="147">
        <f>ROUND(E144*P144,5)</f>
        <v>0</v>
      </c>
      <c r="R144" s="147"/>
      <c r="S144" s="147"/>
      <c r="T144" s="148">
        <v>0</v>
      </c>
      <c r="U144" s="147">
        <f>ROUND(E144*T144,2)</f>
        <v>0</v>
      </c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118</v>
      </c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outlineLevel="1" x14ac:dyDescent="0.2">
      <c r="A145" s="140">
        <v>82</v>
      </c>
      <c r="B145" s="140" t="s">
        <v>313</v>
      </c>
      <c r="C145" s="175" t="s">
        <v>314</v>
      </c>
      <c r="D145" s="147" t="s">
        <v>312</v>
      </c>
      <c r="E145" s="152">
        <v>1</v>
      </c>
      <c r="F145" s="155">
        <f>H145+J145</f>
        <v>0</v>
      </c>
      <c r="G145" s="156">
        <f>ROUND(E145*F145,2)</f>
        <v>0</v>
      </c>
      <c r="H145" s="156"/>
      <c r="I145" s="156">
        <f>ROUND(E145*H145,2)</f>
        <v>0</v>
      </c>
      <c r="J145" s="156"/>
      <c r="K145" s="156">
        <f>ROUND(E145*J145,2)</f>
        <v>0</v>
      </c>
      <c r="L145" s="156">
        <v>21</v>
      </c>
      <c r="M145" s="156">
        <f>G145*(1+L145/100)</f>
        <v>0</v>
      </c>
      <c r="N145" s="147">
        <v>0</v>
      </c>
      <c r="O145" s="147">
        <f>ROUND(E145*N145,5)</f>
        <v>0</v>
      </c>
      <c r="P145" s="147">
        <v>0</v>
      </c>
      <c r="Q145" s="147">
        <f>ROUND(E145*P145,5)</f>
        <v>0</v>
      </c>
      <c r="R145" s="147"/>
      <c r="S145" s="147"/>
      <c r="T145" s="148">
        <v>0</v>
      </c>
      <c r="U145" s="147">
        <f>ROUND(E145*T145,2)</f>
        <v>0</v>
      </c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 t="s">
        <v>118</v>
      </c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</row>
    <row r="146" spans="1:60" outlineLevel="1" x14ac:dyDescent="0.2">
      <c r="A146" s="140">
        <v>83</v>
      </c>
      <c r="B146" s="140" t="s">
        <v>315</v>
      </c>
      <c r="C146" s="175" t="s">
        <v>316</v>
      </c>
      <c r="D146" s="147" t="s">
        <v>312</v>
      </c>
      <c r="E146" s="152">
        <v>1</v>
      </c>
      <c r="F146" s="155">
        <f>H146+J146</f>
        <v>0</v>
      </c>
      <c r="G146" s="156">
        <f>ROUND(E146*F146,2)</f>
        <v>0</v>
      </c>
      <c r="H146" s="156"/>
      <c r="I146" s="156">
        <f>ROUND(E146*H146,2)</f>
        <v>0</v>
      </c>
      <c r="J146" s="156"/>
      <c r="K146" s="156">
        <f>ROUND(E146*J146,2)</f>
        <v>0</v>
      </c>
      <c r="L146" s="156">
        <v>21</v>
      </c>
      <c r="M146" s="156">
        <f>G146*(1+L146/100)</f>
        <v>0</v>
      </c>
      <c r="N146" s="147">
        <v>0</v>
      </c>
      <c r="O146" s="147">
        <f>ROUND(E146*N146,5)</f>
        <v>0</v>
      </c>
      <c r="P146" s="147">
        <v>0</v>
      </c>
      <c r="Q146" s="147">
        <f>ROUND(E146*P146,5)</f>
        <v>0</v>
      </c>
      <c r="R146" s="147"/>
      <c r="S146" s="147"/>
      <c r="T146" s="148">
        <v>0</v>
      </c>
      <c r="U146" s="147">
        <f>ROUND(E146*T146,2)</f>
        <v>0</v>
      </c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118</v>
      </c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65">
        <v>84</v>
      </c>
      <c r="B147" s="165" t="s">
        <v>317</v>
      </c>
      <c r="C147" s="178" t="s">
        <v>318</v>
      </c>
      <c r="D147" s="166" t="s">
        <v>312</v>
      </c>
      <c r="E147" s="167">
        <v>1</v>
      </c>
      <c r="F147" s="168">
        <f>H147+J147</f>
        <v>0</v>
      </c>
      <c r="G147" s="169">
        <f>ROUND(E147*F147,2)</f>
        <v>0</v>
      </c>
      <c r="H147" s="169"/>
      <c r="I147" s="169">
        <f>ROUND(E147*H147,2)</f>
        <v>0</v>
      </c>
      <c r="J147" s="169"/>
      <c r="K147" s="169">
        <f>ROUND(E147*J147,2)</f>
        <v>0</v>
      </c>
      <c r="L147" s="169">
        <v>21</v>
      </c>
      <c r="M147" s="169">
        <f>G147*(1+L147/100)</f>
        <v>0</v>
      </c>
      <c r="N147" s="166">
        <v>0</v>
      </c>
      <c r="O147" s="166">
        <f>ROUND(E147*N147,5)</f>
        <v>0</v>
      </c>
      <c r="P147" s="166">
        <v>0</v>
      </c>
      <c r="Q147" s="166">
        <f>ROUND(E147*P147,5)</f>
        <v>0</v>
      </c>
      <c r="R147" s="166"/>
      <c r="S147" s="166"/>
      <c r="T147" s="170">
        <v>0</v>
      </c>
      <c r="U147" s="166">
        <f>ROUND(E147*T147,2)</f>
        <v>0</v>
      </c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118</v>
      </c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x14ac:dyDescent="0.2">
      <c r="A148" s="4"/>
      <c r="B148" s="5" t="s">
        <v>319</v>
      </c>
      <c r="C148" s="179" t="s">
        <v>319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AC148">
        <v>12</v>
      </c>
      <c r="AD148">
        <v>21</v>
      </c>
    </row>
    <row r="149" spans="1:60" x14ac:dyDescent="0.2">
      <c r="A149" s="171"/>
      <c r="B149" s="172" t="s">
        <v>28</v>
      </c>
      <c r="C149" s="180" t="s">
        <v>319</v>
      </c>
      <c r="D149" s="173"/>
      <c r="E149" s="173"/>
      <c r="F149" s="173"/>
      <c r="G149" s="174">
        <f>G8+G13+G22+G29+G40+G42+G44+G55+G60+G74+G119+G129+G135+G138+G143</f>
        <v>0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AC149">
        <f>SUMIF(L7:L147,AC148,G7:G147)</f>
        <v>0</v>
      </c>
      <c r="AD149">
        <f>SUMIF(L7:L147,AD148,G7:G147)</f>
        <v>0</v>
      </c>
      <c r="AE149" t="s">
        <v>320</v>
      </c>
    </row>
    <row r="150" spans="1:60" x14ac:dyDescent="0.2">
      <c r="A150" s="4"/>
      <c r="B150" s="5" t="s">
        <v>319</v>
      </c>
      <c r="C150" s="179" t="s">
        <v>319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60" x14ac:dyDescent="0.2">
      <c r="A151" s="4"/>
      <c r="B151" s="5" t="s">
        <v>319</v>
      </c>
      <c r="C151" s="179" t="s">
        <v>319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60" x14ac:dyDescent="0.2">
      <c r="A152" s="247" t="s">
        <v>321</v>
      </c>
      <c r="B152" s="247"/>
      <c r="C152" s="24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60" x14ac:dyDescent="0.2">
      <c r="A153" s="249"/>
      <c r="B153" s="250"/>
      <c r="C153" s="251"/>
      <c r="D153" s="250"/>
      <c r="E153" s="250"/>
      <c r="F153" s="250"/>
      <c r="G153" s="25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AE153" t="s">
        <v>322</v>
      </c>
    </row>
    <row r="154" spans="1:60" x14ac:dyDescent="0.2">
      <c r="A154" s="253"/>
      <c r="B154" s="254"/>
      <c r="C154" s="255"/>
      <c r="D154" s="254"/>
      <c r="E154" s="254"/>
      <c r="F154" s="254"/>
      <c r="G154" s="256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60" x14ac:dyDescent="0.2">
      <c r="A155" s="253"/>
      <c r="B155" s="254"/>
      <c r="C155" s="255"/>
      <c r="D155" s="254"/>
      <c r="E155" s="254"/>
      <c r="F155" s="254"/>
      <c r="G155" s="256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60" x14ac:dyDescent="0.2">
      <c r="A156" s="253"/>
      <c r="B156" s="254"/>
      <c r="C156" s="255"/>
      <c r="D156" s="254"/>
      <c r="E156" s="254"/>
      <c r="F156" s="254"/>
      <c r="G156" s="256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60" x14ac:dyDescent="0.2">
      <c r="A157" s="257"/>
      <c r="B157" s="258"/>
      <c r="C157" s="259"/>
      <c r="D157" s="258"/>
      <c r="E157" s="258"/>
      <c r="F157" s="258"/>
      <c r="G157" s="26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60" x14ac:dyDescent="0.2">
      <c r="A158" s="4"/>
      <c r="B158" s="5" t="s">
        <v>319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60" x14ac:dyDescent="0.2">
      <c r="AE159" t="s">
        <v>323</v>
      </c>
    </row>
  </sheetData>
  <sheetProtection algorithmName="SHA-512" hashValue="E1eBLRBzz20hxuQFgz8RiHmx7YhtIjTlPMzrXZHneFCP/DQkSNTX+SB6Lt/tclJcROsqUbB7nKi1PrCzRc8RGw==" saltValue="fdo0Bb8uZWMrqTiKzT8KMQ==" spinCount="100000" sheet="1" objects="1" scenarios="1"/>
  <mergeCells count="17">
    <mergeCell ref="C109:G109"/>
    <mergeCell ref="C115:G115"/>
    <mergeCell ref="C141:G141"/>
    <mergeCell ref="A152:C152"/>
    <mergeCell ref="A153:G157"/>
    <mergeCell ref="C107:G107"/>
    <mergeCell ref="A1:G1"/>
    <mergeCell ref="C2:G2"/>
    <mergeCell ref="C3:G3"/>
    <mergeCell ref="C4:G4"/>
    <mergeCell ref="C10:G10"/>
    <mergeCell ref="C12:G12"/>
    <mergeCell ref="C92:G92"/>
    <mergeCell ref="C94:G94"/>
    <mergeCell ref="C101:G101"/>
    <mergeCell ref="C103:G103"/>
    <mergeCell ref="C105:G105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Lukáš</dc:creator>
  <cp:lastModifiedBy>Adéla Čermáková</cp:lastModifiedBy>
  <cp:lastPrinted>2014-02-28T09:52:57Z</cp:lastPrinted>
  <dcterms:created xsi:type="dcterms:W3CDTF">2009-04-08T07:15:50Z</dcterms:created>
  <dcterms:modified xsi:type="dcterms:W3CDTF">2026-01-30T11:24:35Z</dcterms:modified>
</cp:coreProperties>
</file>