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Vedeni\zakázky\VZ Rekonstrukce elektroinstalace A1 - 1-5 NP\zadávací dokumentace\"/>
    </mc:Choice>
  </mc:AlternateContent>
  <xr:revisionPtr revIDLastSave="0" documentId="13_ncr:1_{F603E99B-6488-4FB3-AE8A-214A77FA8448}" xr6:coauthVersionLast="47" xr6:coauthVersionMax="47" xr10:uidLastSave="{00000000-0000-0000-0000-000000000000}"/>
  <bookViews>
    <workbookView xWindow="-120" yWindow="-120" windowWidth="29040" windowHeight="15840" tabRatio="367" xr2:uid="{6F1519F2-7CC7-437C-AF4F-333F154DBC86}"/>
  </bookViews>
  <sheets>
    <sheet name="Rekapitulace" sheetId="1" r:id="rId1"/>
    <sheet name="A1-1" sheetId="2" r:id="rId2"/>
    <sheet name="A1-2" sheetId="3" r:id="rId3"/>
    <sheet name="A1-3" sheetId="4" r:id="rId4"/>
    <sheet name="A1-4" sheetId="5" r:id="rId5"/>
    <sheet name="A1-5" sheetId="6" r:id="rId6"/>
    <sheet name="A1-schodiště" sheetId="7" r:id="rId7"/>
  </sheets>
  <externalReferences>
    <externalReference r:id="rId8"/>
  </externalReferences>
  <definedNames>
    <definedName name="_xlnm.Print_Area" localSheetId="1">'A1-1'!$A$1:$K$237</definedName>
    <definedName name="_xlnm.Print_Area" localSheetId="6">'A1-schodiště'!$A$1:$K$238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" i="7" l="1"/>
  <c r="J209" i="6"/>
  <c r="J208" i="6"/>
  <c r="J207" i="6"/>
  <c r="J209" i="5"/>
  <c r="J208" i="5"/>
  <c r="J207" i="5"/>
  <c r="J209" i="3"/>
  <c r="J208" i="3"/>
  <c r="J207" i="3"/>
  <c r="J203" i="6"/>
  <c r="J202" i="6"/>
  <c r="J201" i="6"/>
  <c r="J200" i="6"/>
  <c r="J199" i="6"/>
  <c r="J198" i="6"/>
  <c r="J203" i="5"/>
  <c r="J202" i="5"/>
  <c r="J201" i="5"/>
  <c r="J200" i="5"/>
  <c r="J199" i="5"/>
  <c r="J198" i="5"/>
  <c r="J203" i="3"/>
  <c r="J202" i="3"/>
  <c r="J201" i="3"/>
  <c r="J200" i="3"/>
  <c r="J199" i="3"/>
  <c r="J198" i="3"/>
  <c r="J202" i="4"/>
  <c r="J201" i="4"/>
  <c r="J200" i="4"/>
  <c r="J199" i="4"/>
  <c r="J198" i="4"/>
  <c r="J209" i="4"/>
  <c r="J208" i="4"/>
  <c r="J207" i="4"/>
  <c r="J228" i="7" l="1"/>
  <c r="J205" i="7"/>
  <c r="J203" i="7"/>
  <c r="J201" i="7"/>
  <c r="J198" i="7"/>
  <c r="J197" i="7"/>
  <c r="J195" i="7"/>
  <c r="J194" i="7"/>
  <c r="J192" i="7"/>
  <c r="J189" i="7"/>
  <c r="J187" i="7"/>
  <c r="J185" i="7"/>
  <c r="J183" i="7"/>
  <c r="J176" i="7"/>
  <c r="J175" i="7"/>
  <c r="J173" i="7"/>
  <c r="J170" i="7"/>
  <c r="J168" i="7"/>
  <c r="J164" i="7"/>
  <c r="J161" i="7"/>
  <c r="J159" i="7"/>
  <c r="J157" i="7"/>
  <c r="J152" i="7"/>
  <c r="J151" i="7"/>
  <c r="J150" i="7"/>
  <c r="J237" i="6"/>
  <c r="J236" i="6" s="1"/>
  <c r="J212" i="6"/>
  <c r="J211" i="6"/>
  <c r="J206" i="6"/>
  <c r="J205" i="6"/>
  <c r="J197" i="6"/>
  <c r="J192" i="6"/>
  <c r="J190" i="6"/>
  <c r="J188" i="6"/>
  <c r="J186" i="6"/>
  <c r="J184" i="6"/>
  <c r="J182" i="6"/>
  <c r="J178" i="6"/>
  <c r="J177" i="6"/>
  <c r="J176" i="6"/>
  <c r="J175" i="6"/>
  <c r="J174" i="6"/>
  <c r="J170" i="6"/>
  <c r="J168" i="6"/>
  <c r="J166" i="6"/>
  <c r="J165" i="6"/>
  <c r="J163" i="6"/>
  <c r="J162" i="6"/>
  <c r="J160" i="6"/>
  <c r="J158" i="6"/>
  <c r="J157" i="6"/>
  <c r="J153" i="6"/>
  <c r="J152" i="6"/>
  <c r="J151" i="6"/>
  <c r="J150" i="6"/>
  <c r="J149" i="6"/>
  <c r="J148" i="6"/>
  <c r="J237" i="5"/>
  <c r="J212" i="5"/>
  <c r="J211" i="5"/>
  <c r="J206" i="5"/>
  <c r="J205" i="5"/>
  <c r="J197" i="5"/>
  <c r="J192" i="5"/>
  <c r="J190" i="5"/>
  <c r="J188" i="5"/>
  <c r="J186" i="5"/>
  <c r="J184" i="5"/>
  <c r="J182" i="5"/>
  <c r="J178" i="5"/>
  <c r="J177" i="5"/>
  <c r="J176" i="5"/>
  <c r="J175" i="5"/>
  <c r="J174" i="5"/>
  <c r="J170" i="5"/>
  <c r="J168" i="5"/>
  <c r="J166" i="5"/>
  <c r="J165" i="5"/>
  <c r="J163" i="5"/>
  <c r="J162" i="5"/>
  <c r="J160" i="5"/>
  <c r="J158" i="5"/>
  <c r="J157" i="5"/>
  <c r="J153" i="5"/>
  <c r="J152" i="5"/>
  <c r="J151" i="5"/>
  <c r="J150" i="5"/>
  <c r="J149" i="5"/>
  <c r="J148" i="5"/>
  <c r="J237" i="4"/>
  <c r="J236" i="4" s="1"/>
  <c r="J212" i="4"/>
  <c r="J211" i="4"/>
  <c r="J206" i="4"/>
  <c r="J205" i="4"/>
  <c r="J203" i="4"/>
  <c r="J197" i="4"/>
  <c r="J192" i="4"/>
  <c r="J190" i="4"/>
  <c r="J188" i="4"/>
  <c r="J186" i="4"/>
  <c r="J184" i="4"/>
  <c r="J182" i="4"/>
  <c r="J178" i="4"/>
  <c r="J177" i="4"/>
  <c r="J176" i="4"/>
  <c r="J175" i="4"/>
  <c r="J174" i="4"/>
  <c r="J170" i="4"/>
  <c r="J166" i="4"/>
  <c r="J165" i="4"/>
  <c r="J163" i="4"/>
  <c r="J162" i="4"/>
  <c r="J160" i="4"/>
  <c r="J158" i="4"/>
  <c r="J157" i="4"/>
  <c r="J153" i="4"/>
  <c r="J152" i="4"/>
  <c r="J151" i="4"/>
  <c r="J150" i="4"/>
  <c r="J149" i="4"/>
  <c r="J143" i="4"/>
  <c r="J237" i="3"/>
  <c r="J236" i="3" s="1"/>
  <c r="J212" i="3"/>
  <c r="J211" i="3"/>
  <c r="J206" i="3"/>
  <c r="J205" i="3"/>
  <c r="J197" i="3"/>
  <c r="J192" i="3"/>
  <c r="J190" i="3"/>
  <c r="J188" i="3"/>
  <c r="J186" i="3"/>
  <c r="J184" i="3"/>
  <c r="J182" i="3"/>
  <c r="J178" i="3"/>
  <c r="J177" i="3"/>
  <c r="J176" i="3"/>
  <c r="J175" i="3"/>
  <c r="J174" i="3"/>
  <c r="J170" i="3"/>
  <c r="J168" i="3"/>
  <c r="J166" i="3"/>
  <c r="J165" i="3"/>
  <c r="J237" i="7"/>
  <c r="J236" i="7"/>
  <c r="J235" i="7"/>
  <c r="J234" i="7"/>
  <c r="J233" i="7"/>
  <c r="J232" i="7"/>
  <c r="J231" i="7"/>
  <c r="J226" i="7"/>
  <c r="J225" i="7"/>
  <c r="J224" i="7"/>
  <c r="J223" i="7"/>
  <c r="J222" i="7"/>
  <c r="J221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4" i="7"/>
  <c r="J202" i="7"/>
  <c r="J200" i="7"/>
  <c r="J196" i="7"/>
  <c r="J191" i="7"/>
  <c r="J190" i="7"/>
  <c r="J188" i="7"/>
  <c r="J186" i="7"/>
  <c r="J184" i="7"/>
  <c r="J182" i="7"/>
  <c r="J181" i="7"/>
  <c r="J180" i="7"/>
  <c r="J179" i="7"/>
  <c r="J178" i="7"/>
  <c r="J177" i="7"/>
  <c r="J174" i="7"/>
  <c r="J172" i="7"/>
  <c r="J171" i="7"/>
  <c r="J169" i="7"/>
  <c r="J167" i="7"/>
  <c r="J165" i="7"/>
  <c r="J163" i="7"/>
  <c r="J160" i="7"/>
  <c r="J158" i="7"/>
  <c r="J156" i="7"/>
  <c r="J155" i="7"/>
  <c r="J149" i="7"/>
  <c r="J142" i="7"/>
  <c r="J141" i="7"/>
  <c r="J140" i="7"/>
  <c r="J139" i="7"/>
  <c r="J138" i="7"/>
  <c r="J137" i="7"/>
  <c r="J136" i="7"/>
  <c r="J135" i="7"/>
  <c r="J245" i="6"/>
  <c r="J244" i="6"/>
  <c r="J243" i="6"/>
  <c r="J242" i="6"/>
  <c r="J241" i="6"/>
  <c r="J240" i="6"/>
  <c r="J235" i="6"/>
  <c r="J234" i="6"/>
  <c r="J233" i="6"/>
  <c r="J232" i="6"/>
  <c r="J231" i="6"/>
  <c r="J230" i="6"/>
  <c r="J228" i="6"/>
  <c r="J227" i="6"/>
  <c r="J226" i="6"/>
  <c r="J225" i="6"/>
  <c r="J224" i="6"/>
  <c r="J223" i="6"/>
  <c r="J222" i="6"/>
  <c r="J221" i="6"/>
  <c r="J219" i="6"/>
  <c r="J218" i="6"/>
  <c r="J217" i="6"/>
  <c r="J216" i="6"/>
  <c r="J215" i="6"/>
  <c r="J214" i="6"/>
  <c r="J210" i="6"/>
  <c r="J196" i="6"/>
  <c r="J195" i="6"/>
  <c r="J194" i="6"/>
  <c r="J193" i="6"/>
  <c r="J191" i="6"/>
  <c r="J189" i="6"/>
  <c r="J187" i="6"/>
  <c r="J185" i="6"/>
  <c r="J183" i="6"/>
  <c r="J181" i="6"/>
  <c r="J180" i="6"/>
  <c r="J179" i="6"/>
  <c r="J173" i="6"/>
  <c r="J172" i="6"/>
  <c r="J171" i="6"/>
  <c r="J169" i="6"/>
  <c r="J167" i="6"/>
  <c r="J164" i="6"/>
  <c r="J161" i="6"/>
  <c r="J159" i="6"/>
  <c r="J156" i="6"/>
  <c r="J147" i="6"/>
  <c r="J144" i="6"/>
  <c r="J143" i="6"/>
  <c r="J142" i="6"/>
  <c r="J140" i="6"/>
  <c r="J139" i="6"/>
  <c r="J138" i="6"/>
  <c r="J137" i="6"/>
  <c r="J136" i="6"/>
  <c r="J135" i="6"/>
  <c r="J134" i="6"/>
  <c r="J133" i="6"/>
  <c r="J245" i="5"/>
  <c r="J244" i="5"/>
  <c r="J243" i="5"/>
  <c r="J242" i="5"/>
  <c r="J241" i="5"/>
  <c r="J240" i="5"/>
  <c r="J235" i="5"/>
  <c r="J234" i="5"/>
  <c r="J233" i="5"/>
  <c r="J232" i="5"/>
  <c r="J231" i="5"/>
  <c r="J230" i="5"/>
  <c r="J228" i="5"/>
  <c r="J227" i="5"/>
  <c r="J226" i="5"/>
  <c r="J225" i="5"/>
  <c r="J224" i="5"/>
  <c r="J223" i="5"/>
  <c r="J222" i="5"/>
  <c r="J221" i="5"/>
  <c r="J219" i="5"/>
  <c r="J218" i="5"/>
  <c r="J217" i="5"/>
  <c r="J216" i="5"/>
  <c r="J215" i="5"/>
  <c r="J214" i="5"/>
  <c r="J213" i="5" s="1"/>
  <c r="J210" i="5"/>
  <c r="J196" i="5"/>
  <c r="J195" i="5"/>
  <c r="J194" i="5"/>
  <c r="J193" i="5"/>
  <c r="J191" i="5"/>
  <c r="J189" i="5"/>
  <c r="J187" i="5"/>
  <c r="J185" i="5"/>
  <c r="J183" i="5"/>
  <c r="J181" i="5"/>
  <c r="J180" i="5"/>
  <c r="J179" i="5"/>
  <c r="J173" i="5"/>
  <c r="J172" i="5"/>
  <c r="J171" i="5"/>
  <c r="J169" i="5"/>
  <c r="J167" i="5"/>
  <c r="J164" i="5"/>
  <c r="J161" i="5"/>
  <c r="J159" i="5"/>
  <c r="J156" i="5"/>
  <c r="J147" i="5"/>
  <c r="J144" i="5"/>
  <c r="J143" i="5"/>
  <c r="J142" i="5"/>
  <c r="J140" i="5"/>
  <c r="J139" i="5"/>
  <c r="J138" i="5"/>
  <c r="J137" i="5"/>
  <c r="J136" i="5"/>
  <c r="J135" i="5"/>
  <c r="J134" i="5"/>
  <c r="J133" i="5"/>
  <c r="J245" i="4"/>
  <c r="J244" i="4"/>
  <c r="J243" i="4"/>
  <c r="J242" i="4"/>
  <c r="J241" i="4"/>
  <c r="J240" i="4"/>
  <c r="J235" i="4"/>
  <c r="J234" i="4"/>
  <c r="J233" i="4"/>
  <c r="J232" i="4"/>
  <c r="J231" i="4"/>
  <c r="J230" i="4"/>
  <c r="J228" i="4"/>
  <c r="J227" i="4"/>
  <c r="J226" i="4"/>
  <c r="J225" i="4"/>
  <c r="J224" i="4"/>
  <c r="J223" i="4"/>
  <c r="J222" i="4"/>
  <c r="J221" i="4"/>
  <c r="J219" i="4"/>
  <c r="J218" i="4"/>
  <c r="J217" i="4"/>
  <c r="J216" i="4"/>
  <c r="J215" i="4"/>
  <c r="J214" i="4"/>
  <c r="J213" i="4" s="1"/>
  <c r="J210" i="4"/>
  <c r="J196" i="4"/>
  <c r="J195" i="4"/>
  <c r="J194" i="4"/>
  <c r="J193" i="4"/>
  <c r="J191" i="4"/>
  <c r="J189" i="4"/>
  <c r="J187" i="4"/>
  <c r="J185" i="4"/>
  <c r="J183" i="4"/>
  <c r="J181" i="4"/>
  <c r="J180" i="4"/>
  <c r="J179" i="4"/>
  <c r="J173" i="4"/>
  <c r="J172" i="4"/>
  <c r="J171" i="4"/>
  <c r="J169" i="4"/>
  <c r="J168" i="4"/>
  <c r="J167" i="4"/>
  <c r="J164" i="4"/>
  <c r="J161" i="4"/>
  <c r="J159" i="4"/>
  <c r="J156" i="4"/>
  <c r="J148" i="4"/>
  <c r="J147" i="4"/>
  <c r="J144" i="4"/>
  <c r="J142" i="4"/>
  <c r="J140" i="4"/>
  <c r="J139" i="4"/>
  <c r="J138" i="4"/>
  <c r="J137" i="4"/>
  <c r="J136" i="4"/>
  <c r="J135" i="4"/>
  <c r="J134" i="4"/>
  <c r="J133" i="4"/>
  <c r="J245" i="3"/>
  <c r="J244" i="3"/>
  <c r="J243" i="3"/>
  <c r="J242" i="3"/>
  <c r="J241" i="3"/>
  <c r="J240" i="3"/>
  <c r="J235" i="3"/>
  <c r="J234" i="3"/>
  <c r="J233" i="3"/>
  <c r="J232" i="3"/>
  <c r="J231" i="3"/>
  <c r="J230" i="3"/>
  <c r="J228" i="3"/>
  <c r="J227" i="3"/>
  <c r="J226" i="3"/>
  <c r="J225" i="3"/>
  <c r="J224" i="3"/>
  <c r="J223" i="3"/>
  <c r="J222" i="3"/>
  <c r="J221" i="3"/>
  <c r="J219" i="3"/>
  <c r="J218" i="3"/>
  <c r="J217" i="3"/>
  <c r="J216" i="3"/>
  <c r="J215" i="3"/>
  <c r="J214" i="3"/>
  <c r="J210" i="3"/>
  <c r="J196" i="3"/>
  <c r="J195" i="3"/>
  <c r="J194" i="3"/>
  <c r="J193" i="3"/>
  <c r="J191" i="3"/>
  <c r="J189" i="3"/>
  <c r="J187" i="3"/>
  <c r="J185" i="3"/>
  <c r="J183" i="3"/>
  <c r="J181" i="3"/>
  <c r="J180" i="3"/>
  <c r="J179" i="3"/>
  <c r="J173" i="3"/>
  <c r="J172" i="3"/>
  <c r="J171" i="3"/>
  <c r="J169" i="3"/>
  <c r="J167" i="3"/>
  <c r="J164" i="3"/>
  <c r="J163" i="3"/>
  <c r="J162" i="3"/>
  <c r="J161" i="3"/>
  <c r="J160" i="3"/>
  <c r="J159" i="3"/>
  <c r="J158" i="3"/>
  <c r="J157" i="3"/>
  <c r="J156" i="3"/>
  <c r="J153" i="3"/>
  <c r="J152" i="3"/>
  <c r="J151" i="3"/>
  <c r="J150" i="3"/>
  <c r="J149" i="3"/>
  <c r="J148" i="3"/>
  <c r="J147" i="3"/>
  <c r="J144" i="3"/>
  <c r="J141" i="3" s="1"/>
  <c r="J143" i="3"/>
  <c r="J142" i="3"/>
  <c r="J140" i="3"/>
  <c r="J139" i="3"/>
  <c r="J138" i="3"/>
  <c r="J137" i="3"/>
  <c r="J136" i="3"/>
  <c r="J135" i="3"/>
  <c r="J134" i="3"/>
  <c r="J133" i="3"/>
  <c r="J236" i="2"/>
  <c r="J235" i="2"/>
  <c r="J234" i="2"/>
  <c r="J233" i="2"/>
  <c r="J232" i="2"/>
  <c r="J231" i="2"/>
  <c r="J230" i="2" s="1"/>
  <c r="J229" i="2" s="1"/>
  <c r="J228" i="2"/>
  <c r="J226" i="2"/>
  <c r="J225" i="2"/>
  <c r="J224" i="2"/>
  <c r="J223" i="2"/>
  <c r="J222" i="2"/>
  <c r="J221" i="2"/>
  <c r="J219" i="2"/>
  <c r="J218" i="2"/>
  <c r="J217" i="2"/>
  <c r="J216" i="2"/>
  <c r="J215" i="2"/>
  <c r="J214" i="2"/>
  <c r="J213" i="2"/>
  <c r="J212" i="2"/>
  <c r="J211" i="2" s="1"/>
  <c r="J210" i="2"/>
  <c r="J209" i="2"/>
  <c r="J208" i="2"/>
  <c r="J207" i="2"/>
  <c r="J206" i="2"/>
  <c r="J205" i="2"/>
  <c r="J203" i="2"/>
  <c r="J202" i="2"/>
  <c r="J201" i="2"/>
  <c r="J200" i="2"/>
  <c r="J199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5" i="2"/>
  <c r="J154" i="2"/>
  <c r="J153" i="2"/>
  <c r="J152" i="2"/>
  <c r="J151" i="2"/>
  <c r="J150" i="2"/>
  <c r="J149" i="2"/>
  <c r="J148" i="2"/>
  <c r="J147" i="2"/>
  <c r="J144" i="2"/>
  <c r="J143" i="2"/>
  <c r="J142" i="2"/>
  <c r="J140" i="2"/>
  <c r="J139" i="2"/>
  <c r="J138" i="2"/>
  <c r="J137" i="2"/>
  <c r="J136" i="2"/>
  <c r="J135" i="2"/>
  <c r="J134" i="2"/>
  <c r="J133" i="2"/>
  <c r="J227" i="7"/>
  <c r="J236" i="5"/>
  <c r="J227" i="2"/>
  <c r="J141" i="4" l="1"/>
  <c r="J155" i="4"/>
  <c r="J141" i="2"/>
  <c r="J141" i="6"/>
  <c r="J204" i="6"/>
  <c r="J204" i="5"/>
  <c r="J239" i="5"/>
  <c r="J238" i="5" s="1"/>
  <c r="J132" i="5"/>
  <c r="J131" i="5" s="1"/>
  <c r="J146" i="3"/>
  <c r="J145" i="3" s="1"/>
  <c r="J213" i="3"/>
  <c r="J220" i="3"/>
  <c r="J229" i="3"/>
  <c r="J146" i="4"/>
  <c r="J145" i="4" s="1"/>
  <c r="J132" i="6"/>
  <c r="J131" i="6" s="1"/>
  <c r="J213" i="6"/>
  <c r="J220" i="6"/>
  <c r="J239" i="6"/>
  <c r="J238" i="6" s="1"/>
  <c r="J146" i="6"/>
  <c r="J145" i="6" s="1"/>
  <c r="J229" i="6"/>
  <c r="J220" i="5"/>
  <c r="J141" i="5"/>
  <c r="J229" i="5"/>
  <c r="J220" i="4"/>
  <c r="J132" i="4"/>
  <c r="J131" i="4" s="1"/>
  <c r="J204" i="4"/>
  <c r="J229" i="4"/>
  <c r="J239" i="4"/>
  <c r="J238" i="4" s="1"/>
  <c r="J239" i="3"/>
  <c r="J238" i="3" s="1"/>
  <c r="J204" i="3"/>
  <c r="J146" i="2"/>
  <c r="J145" i="2" s="1"/>
  <c r="J157" i="2"/>
  <c r="J220" i="2"/>
  <c r="J198" i="2"/>
  <c r="J204" i="2"/>
  <c r="J132" i="2"/>
  <c r="J131" i="2" s="1"/>
  <c r="J206" i="7"/>
  <c r="J166" i="7"/>
  <c r="J220" i="7"/>
  <c r="J193" i="7"/>
  <c r="J148" i="7"/>
  <c r="J147" i="7" s="1"/>
  <c r="J134" i="7"/>
  <c r="J133" i="7" s="1"/>
  <c r="J230" i="7"/>
  <c r="J229" i="7" s="1"/>
  <c r="J154" i="7"/>
  <c r="J199" i="7"/>
  <c r="J155" i="6"/>
  <c r="J155" i="5"/>
  <c r="J146" i="5"/>
  <c r="J145" i="5" s="1"/>
  <c r="J155" i="3"/>
  <c r="J132" i="3"/>
  <c r="J131" i="3" s="1"/>
  <c r="J156" i="2"/>
  <c r="J130" i="2" s="1"/>
  <c r="J154" i="6" l="1"/>
  <c r="J154" i="5"/>
  <c r="J130" i="5" s="1"/>
  <c r="J154" i="3"/>
  <c r="J130" i="3" s="1"/>
  <c r="J154" i="4"/>
  <c r="J153" i="7"/>
  <c r="J144" i="7" l="1"/>
  <c r="J146" i="7"/>
  <c r="J145" i="7"/>
  <c r="J112" i="7"/>
  <c r="J110" i="7"/>
  <c r="J104" i="7"/>
  <c r="F126" i="7"/>
  <c r="E124" i="7"/>
  <c r="F89" i="7"/>
  <c r="E87" i="7"/>
  <c r="J37" i="7"/>
  <c r="J36" i="7"/>
  <c r="J35" i="7"/>
  <c r="J92" i="7"/>
  <c r="J91" i="7"/>
  <c r="F129" i="7"/>
  <c r="F128" i="7"/>
  <c r="J89" i="7"/>
  <c r="E122" i="7"/>
  <c r="J108" i="6"/>
  <c r="J105" i="6"/>
  <c r="J104" i="6"/>
  <c r="J99" i="6"/>
  <c r="F124" i="6"/>
  <c r="E122" i="6"/>
  <c r="F89" i="6"/>
  <c r="E87" i="6"/>
  <c r="J37" i="6"/>
  <c r="J36" i="6"/>
  <c r="J35" i="6"/>
  <c r="J24" i="6"/>
  <c r="E24" i="6"/>
  <c r="J92" i="6" s="1"/>
  <c r="J23" i="6"/>
  <c r="J21" i="6"/>
  <c r="E21" i="6"/>
  <c r="J91" i="6" s="1"/>
  <c r="J20" i="6"/>
  <c r="J18" i="6"/>
  <c r="E18" i="6"/>
  <c r="F127" i="6" s="1"/>
  <c r="J17" i="6"/>
  <c r="J15" i="6"/>
  <c r="E15" i="6"/>
  <c r="F91" i="6" s="1"/>
  <c r="J14" i="6"/>
  <c r="J12" i="6"/>
  <c r="J89" i="6" s="1"/>
  <c r="E7" i="6"/>
  <c r="E85" i="6" s="1"/>
  <c r="J108" i="5"/>
  <c r="J99" i="5"/>
  <c r="F124" i="5"/>
  <c r="E122" i="5"/>
  <c r="F89" i="5"/>
  <c r="E87" i="5"/>
  <c r="J37" i="5"/>
  <c r="J36" i="5"/>
  <c r="J35" i="5"/>
  <c r="J24" i="5"/>
  <c r="E24" i="5"/>
  <c r="J23" i="5"/>
  <c r="J21" i="5"/>
  <c r="E21" i="5"/>
  <c r="J91" i="5" s="1"/>
  <c r="J20" i="5"/>
  <c r="J18" i="5"/>
  <c r="E18" i="5"/>
  <c r="F127" i="5" s="1"/>
  <c r="J17" i="5"/>
  <c r="J15" i="5"/>
  <c r="E15" i="5"/>
  <c r="F91" i="5" s="1"/>
  <c r="J14" i="5"/>
  <c r="J12" i="5"/>
  <c r="J89" i="5" s="1"/>
  <c r="E7" i="5"/>
  <c r="J108" i="4"/>
  <c r="J106" i="4"/>
  <c r="J105" i="4"/>
  <c r="J100" i="4"/>
  <c r="J99" i="4"/>
  <c r="F124" i="4"/>
  <c r="E122" i="4"/>
  <c r="F89" i="4"/>
  <c r="E87" i="4"/>
  <c r="J37" i="4"/>
  <c r="J36" i="4"/>
  <c r="J35" i="4"/>
  <c r="J24" i="4"/>
  <c r="E24" i="4"/>
  <c r="J23" i="4"/>
  <c r="J21" i="4"/>
  <c r="E21" i="4"/>
  <c r="J91" i="4" s="1"/>
  <c r="J20" i="4"/>
  <c r="J18" i="4"/>
  <c r="E18" i="4"/>
  <c r="F127" i="4" s="1"/>
  <c r="J17" i="4"/>
  <c r="J15" i="4"/>
  <c r="E15" i="4"/>
  <c r="F91" i="4" s="1"/>
  <c r="J14" i="4"/>
  <c r="J12" i="4"/>
  <c r="J89" i="4" s="1"/>
  <c r="E7" i="4"/>
  <c r="J108" i="3"/>
  <c r="J105" i="3"/>
  <c r="J99" i="3"/>
  <c r="F124" i="3"/>
  <c r="E122" i="3"/>
  <c r="F89" i="3"/>
  <c r="E87" i="3"/>
  <c r="J37" i="3"/>
  <c r="J36" i="3"/>
  <c r="J35" i="3"/>
  <c r="J24" i="3"/>
  <c r="E24" i="3"/>
  <c r="J92" i="3" s="1"/>
  <c r="J23" i="3"/>
  <c r="J21" i="3"/>
  <c r="E21" i="3"/>
  <c r="J91" i="3" s="1"/>
  <c r="J20" i="3"/>
  <c r="J18" i="3"/>
  <c r="E18" i="3"/>
  <c r="F127" i="3" s="1"/>
  <c r="J17" i="3"/>
  <c r="J15" i="3"/>
  <c r="E15" i="3"/>
  <c r="F91" i="3" s="1"/>
  <c r="J14" i="3"/>
  <c r="J12" i="3"/>
  <c r="J89" i="3" s="1"/>
  <c r="E7" i="3"/>
  <c r="J108" i="2"/>
  <c r="J100" i="2"/>
  <c r="F124" i="2"/>
  <c r="E122" i="2"/>
  <c r="F89" i="2"/>
  <c r="E87" i="2"/>
  <c r="J37" i="2"/>
  <c r="J36" i="2"/>
  <c r="J35" i="2"/>
  <c r="J24" i="2"/>
  <c r="E24" i="2"/>
  <c r="J92" i="2" s="1"/>
  <c r="J23" i="2"/>
  <c r="J21" i="2"/>
  <c r="E21" i="2"/>
  <c r="J91" i="2" s="1"/>
  <c r="J20" i="2"/>
  <c r="J18" i="2"/>
  <c r="E18" i="2"/>
  <c r="F127" i="2" s="1"/>
  <c r="J17" i="2"/>
  <c r="J15" i="2"/>
  <c r="E15" i="2"/>
  <c r="F91" i="2" s="1"/>
  <c r="J14" i="2"/>
  <c r="J12" i="2"/>
  <c r="J89" i="2" s="1"/>
  <c r="E7" i="2"/>
  <c r="E85" i="2" s="1"/>
  <c r="BD99" i="1"/>
  <c r="BC99" i="1"/>
  <c r="BB99" i="1"/>
  <c r="BA99" i="1"/>
  <c r="AZ99" i="1"/>
  <c r="AY99" i="1"/>
  <c r="AX99" i="1"/>
  <c r="AW99" i="1"/>
  <c r="AV99" i="1"/>
  <c r="AU99" i="1"/>
  <c r="BD95" i="1"/>
  <c r="BC95" i="1"/>
  <c r="BC94" i="1" s="1"/>
  <c r="W32" i="1" s="1"/>
  <c r="BB95" i="1"/>
  <c r="BB94" i="1" s="1"/>
  <c r="W31" i="1" s="1"/>
  <c r="BA95" i="1"/>
  <c r="AZ95" i="1"/>
  <c r="AY95" i="1"/>
  <c r="AX95" i="1"/>
  <c r="AW95" i="1"/>
  <c r="AV95" i="1"/>
  <c r="AU95" i="1"/>
  <c r="AU94" i="1" s="1"/>
  <c r="AS94" i="1"/>
  <c r="AM90" i="1"/>
  <c r="L90" i="1"/>
  <c r="AM89" i="1"/>
  <c r="L89" i="1"/>
  <c r="AM87" i="1"/>
  <c r="L87" i="1"/>
  <c r="L85" i="1"/>
  <c r="L84" i="1"/>
  <c r="BD94" i="1" l="1"/>
  <c r="W33" i="1" s="1"/>
  <c r="AZ94" i="1"/>
  <c r="AV94" i="1" s="1"/>
  <c r="AT99" i="1"/>
  <c r="AT95" i="1"/>
  <c r="BA94" i="1"/>
  <c r="AY94" i="1"/>
  <c r="J124" i="3"/>
  <c r="F92" i="3"/>
  <c r="J124" i="2"/>
  <c r="J143" i="7"/>
  <c r="F92" i="7"/>
  <c r="J128" i="7"/>
  <c r="J98" i="7"/>
  <c r="J106" i="7"/>
  <c r="J104" i="5"/>
  <c r="J104" i="4"/>
  <c r="J104" i="3"/>
  <c r="J107" i="7"/>
  <c r="J105" i="5"/>
  <c r="J108" i="7"/>
  <c r="J106" i="5"/>
  <c r="J106" i="3"/>
  <c r="J109" i="7"/>
  <c r="J107" i="3"/>
  <c r="F36" i="7"/>
  <c r="F36" i="6"/>
  <c r="J100" i="6"/>
  <c r="F37" i="5"/>
  <c r="F36" i="5"/>
  <c r="F36" i="4"/>
  <c r="J100" i="3"/>
  <c r="F35" i="3"/>
  <c r="J105" i="7"/>
  <c r="J97" i="7"/>
  <c r="F35" i="7"/>
  <c r="F37" i="7"/>
  <c r="J100" i="7"/>
  <c r="J111" i="7"/>
  <c r="J98" i="6"/>
  <c r="J109" i="6"/>
  <c r="J110" i="6"/>
  <c r="F92" i="6"/>
  <c r="J124" i="6"/>
  <c r="J106" i="6"/>
  <c r="F35" i="6"/>
  <c r="J107" i="6"/>
  <c r="F37" i="6"/>
  <c r="J100" i="5"/>
  <c r="J101" i="5"/>
  <c r="J98" i="5"/>
  <c r="J110" i="5"/>
  <c r="J124" i="5"/>
  <c r="F92" i="5"/>
  <c r="F126" i="5"/>
  <c r="F35" i="5"/>
  <c r="J107" i="5"/>
  <c r="F92" i="4"/>
  <c r="J124" i="4"/>
  <c r="J107" i="4"/>
  <c r="J110" i="4"/>
  <c r="F126" i="4"/>
  <c r="F35" i="4"/>
  <c r="F37" i="4"/>
  <c r="F126" i="3"/>
  <c r="J110" i="3"/>
  <c r="J104" i="2"/>
  <c r="J105" i="2"/>
  <c r="J106" i="2"/>
  <c r="J110" i="2"/>
  <c r="J109" i="2"/>
  <c r="F92" i="2"/>
  <c r="J107" i="2"/>
  <c r="J99" i="2"/>
  <c r="F37" i="2"/>
  <c r="F36" i="2"/>
  <c r="F35" i="2"/>
  <c r="J101" i="7"/>
  <c r="E85" i="7"/>
  <c r="F91" i="7"/>
  <c r="J126" i="7"/>
  <c r="J129" i="7"/>
  <c r="J103" i="7"/>
  <c r="J127" i="6"/>
  <c r="E120" i="6"/>
  <c r="F126" i="6"/>
  <c r="J101" i="6"/>
  <c r="J126" i="6"/>
  <c r="J103" i="6"/>
  <c r="E85" i="5"/>
  <c r="E120" i="5"/>
  <c r="J127" i="5"/>
  <c r="J92" i="5"/>
  <c r="J109" i="5"/>
  <c r="J126" i="5"/>
  <c r="J103" i="5"/>
  <c r="J98" i="4"/>
  <c r="J102" i="4"/>
  <c r="E85" i="4"/>
  <c r="E120" i="4"/>
  <c r="J92" i="4"/>
  <c r="J127" i="4"/>
  <c r="J126" i="4"/>
  <c r="J101" i="4"/>
  <c r="J103" i="4"/>
  <c r="E120" i="3"/>
  <c r="E85" i="3"/>
  <c r="J127" i="3"/>
  <c r="F37" i="3"/>
  <c r="J98" i="3"/>
  <c r="F36" i="3"/>
  <c r="J102" i="3"/>
  <c r="J103" i="3"/>
  <c r="J126" i="3"/>
  <c r="J101" i="3"/>
  <c r="J98" i="2"/>
  <c r="J127" i="2"/>
  <c r="J103" i="2"/>
  <c r="E120" i="2"/>
  <c r="F126" i="2"/>
  <c r="J126" i="2"/>
  <c r="J101" i="2"/>
  <c r="AW94" i="1"/>
  <c r="AK30" i="1" s="1"/>
  <c r="W30" i="1"/>
  <c r="AX94" i="1"/>
  <c r="J97" i="6" l="1"/>
  <c r="J130" i="6"/>
  <c r="J132" i="7"/>
  <c r="J30" i="7" s="1"/>
  <c r="J99" i="7"/>
  <c r="J102" i="7"/>
  <c r="J102" i="6"/>
  <c r="J102" i="5"/>
  <c r="J109" i="4"/>
  <c r="J109" i="3"/>
  <c r="J102" i="2"/>
  <c r="J97" i="5"/>
  <c r="J97" i="3"/>
  <c r="J97" i="2"/>
  <c r="AT94" i="1"/>
  <c r="J97" i="4" l="1"/>
  <c r="J130" i="4"/>
  <c r="J30" i="4" s="1"/>
  <c r="F33" i="4" s="1"/>
  <c r="J33" i="4" s="1"/>
  <c r="AG100" i="1"/>
  <c r="F33" i="7"/>
  <c r="J33" i="7" s="1"/>
  <c r="J39" i="7" s="1"/>
  <c r="AN100" i="1" s="1"/>
  <c r="J96" i="2"/>
  <c r="J96" i="7"/>
  <c r="J96" i="6"/>
  <c r="J30" i="6"/>
  <c r="F33" i="6" s="1"/>
  <c r="J33" i="6" s="1"/>
  <c r="J96" i="5"/>
  <c r="J30" i="5"/>
  <c r="F33" i="5" s="1"/>
  <c r="J33" i="5" s="1"/>
  <c r="J96" i="3"/>
  <c r="J30" i="3"/>
  <c r="F33" i="3" s="1"/>
  <c r="J33" i="3" s="1"/>
  <c r="J96" i="4" l="1"/>
  <c r="J39" i="6"/>
  <c r="AN99" i="1" s="1"/>
  <c r="AG99" i="1"/>
  <c r="J39" i="5"/>
  <c r="AN98" i="1" s="1"/>
  <c r="AG98" i="1"/>
  <c r="J39" i="4"/>
  <c r="AN97" i="1" s="1"/>
  <c r="AG97" i="1"/>
  <c r="J39" i="3"/>
  <c r="AN96" i="1" s="1"/>
  <c r="AG96" i="1"/>
  <c r="J30" i="2"/>
  <c r="F33" i="2" l="1"/>
  <c r="J33" i="2" s="1"/>
  <c r="J39" i="2" s="1"/>
  <c r="AN95" i="1" s="1"/>
  <c r="AN94" i="1" s="1"/>
  <c r="AG95" i="1"/>
  <c r="AG94" i="1" s="1"/>
  <c r="AK26" i="1" s="1"/>
  <c r="W29" i="1" s="1"/>
  <c r="AK29" i="1" s="1"/>
  <c r="AK35" i="1" s="1"/>
</calcChain>
</file>

<file path=xl/sharedStrings.xml><?xml version="1.0" encoding="utf-8"?>
<sst xmlns="http://schemas.openxmlformats.org/spreadsheetml/2006/main" count="3899" uniqueCount="534">
  <si>
    <t>Export Komplet</t>
  </si>
  <si>
    <t/>
  </si>
  <si>
    <t>2.0</t>
  </si>
  <si>
    <t>False</t>
  </si>
  <si>
    <t>{14c388ae-4684-4396-87ae-c31cd7f0aaff}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</si>
  <si>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</si>
  <si>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</si>
  <si>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</si>
  <si>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</si>
  <si>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</si>
  <si>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</si>
  <si>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</si>
  <si>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</si>
  <si>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1825-A1</t>
  </si>
  <si>
    <t>Stavba:</t>
  </si>
  <si>
    <t>KSO:</t>
  </si>
  <si>
    <t>CC-CZ:</t>
  </si>
  <si>
    <t>Místo:</t>
  </si>
  <si>
    <t>624 00 Brno, Čichnova 982/23</t>
  </si>
  <si>
    <t>Datum:</t>
  </si>
  <si>
    <t>10/2025</t>
  </si>
  <si>
    <t>Zadavatel:</t>
  </si>
  <si>
    <t>IČ:</t>
  </si>
  <si>
    <t>00380385</t>
  </si>
  <si>
    <t>SŠIPF Brno</t>
  </si>
  <si>
    <t>DIČ:</t>
  </si>
  <si>
    <t>CZ00380385</t>
  </si>
  <si>
    <t>Zhotovitel:</t>
  </si>
  <si>
    <t xml:space="preserve"> </t>
  </si>
  <si>
    <t>Projektant:</t>
  </si>
  <si>
    <t>04062965</t>
  </si>
  <si>
    <t>Ing. Tomáš Blažek</t>
  </si>
  <si>
    <t>CZ8705081143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</si>
  <si>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</si>
  <si>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</si>
  <si>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</si>
  <si>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</si>
  <si>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</si>
  <si>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</si>
  <si>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</si>
  <si>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</si>
  <si>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</si>
  <si>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</si>
  <si>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</si>
  <si>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</si>
  <si>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</si>
  <si>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</si>
  <si>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</si>
  <si>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</si>
  <si>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</si>
  <si>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</si>
  <si>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</si>
  <si>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</si>
  <si>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</si>
  <si>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</si>
  <si>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</si>
  <si>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</si>
  <si>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</si>
  <si>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</si>
  <si>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</si>
  <si>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</si>
  <si>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</si>
  <si>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</si>
  <si>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</si>
  <si>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</si>
  <si>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</si>
  <si>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</si>
  <si>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</si>
  <si>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</si>
  <si>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</si>
  <si>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</si>
  <si>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</si>
  <si>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</si>
  <si>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</si>
  <si>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</si>
  <si>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</si>
  <si>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</si>
  <si>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</si>
  <si>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</si>
  <si>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</si>
  <si>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rekonstrukce A1 - 1.NP</t>
  </si>
  <si>
    <t>1</t>
  </si>
  <si>
    <t>{0e1845a0-2fd9-4ad2-9c82-41390744ac23}</t>
  </si>
  <si>
    <t>2</t>
  </si>
  <si>
    <t>rekonstrukce A1 - 2.NP</t>
  </si>
  <si>
    <t>rekonstrukce A1 - 3.NP</t>
  </si>
  <si>
    <t>rekonstrukce A1 - 4.NP</t>
  </si>
  <si>
    <t>rekonstrukce A1 - 5.NP</t>
  </si>
  <si>
    <t>{9e3021f6-7464-4007-ad91-a5eddc0de1f2}</t>
  </si>
  <si>
    <t>rekonstrukce A1 - schodiště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</si>
  <si>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</si>
  <si>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</si>
  <si>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</si>
  <si>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</si>
  <si>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</si>
  <si>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</si>
  <si>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</si>
  <si>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997 - Přesun sutě</t>
  </si>
  <si>
    <t>751 - Kabelové žlaby</t>
  </si>
  <si>
    <t>PSV - Práce a dodávky PSV</t>
  </si>
  <si>
    <t xml:space="preserve">    748 - Elektromontáže - osvětlovací zařízení a svítidla</t>
  </si>
  <si>
    <t>M - Práce a dodávky M</t>
  </si>
  <si>
    <t xml:space="preserve">    21-M - Elektromontáže</t>
  </si>
  <si>
    <t xml:space="preserve">    21-M.2 - Požární zařízení</t>
  </si>
  <si>
    <t xml:space="preserve">    46-M - Zednické práce při extr.mont.pracích</t>
  </si>
  <si>
    <t xml:space="preserve">    58-M - Revize vyhrazených technických zařízení</t>
  </si>
  <si>
    <t xml:space="preserve">    HZS - Hodinové zúčtovací sazby</t>
  </si>
  <si>
    <t xml:space="preserve">    N01 - Spotřební materiál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</si>
  <si>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</si>
  <si>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</si>
  <si>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</si>
  <si>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</si>
  <si>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</si>
  <si>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</si>
  <si>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</si>
  <si>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</si>
  <si>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</si>
  <si>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</si>
  <si>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</si>
  <si>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997</t>
  </si>
  <si>
    <t>Přesun sutě</t>
  </si>
  <si>
    <t>K</t>
  </si>
  <si>
    <t>460600061.2</t>
  </si>
  <si>
    <t>Odvoz suti a vybouraných hmot do 1 km</t>
  </si>
  <si>
    <t>t</t>
  </si>
  <si>
    <t>4</t>
  </si>
  <si>
    <t>460600071</t>
  </si>
  <si>
    <t>Příplatek k odvozu suti a vybouraných hmot za každý další 1 km (15km)</t>
  </si>
  <si>
    <t>3</t>
  </si>
  <si>
    <t>997221111</t>
  </si>
  <si>
    <t>Vodorovná doprava suti ze sypkých materiálů nošením do 50 m</t>
  </si>
  <si>
    <t>997221119</t>
  </si>
  <si>
    <t>Příplatek ZKD 10 m u vodorovné dopravy suti ze sypkých materiálů nošením</t>
  </si>
  <si>
    <t>5</t>
  </si>
  <si>
    <t>997221141</t>
  </si>
  <si>
    <t>Vodorovná doprava suti ze sypkých materiálů stavebním kolečkem do 50 m</t>
  </si>
  <si>
    <t>6</t>
  </si>
  <si>
    <t>997221149</t>
  </si>
  <si>
    <t>Příplatek ZKD 10 m u vodorovné dopravy suti ze sypkých materiálů stavebním kolečkem</t>
  </si>
  <si>
    <t>7</t>
  </si>
  <si>
    <t>997221612</t>
  </si>
  <si>
    <t>Nakládání vybouraných hmot na dopravní prostředky pro vodorovnou dopravu</t>
  </si>
  <si>
    <t>8</t>
  </si>
  <si>
    <t>997221815</t>
  </si>
  <si>
    <t>Poplatek za uložení betonového odpadu na skládce (skládkovné)</t>
  </si>
  <si>
    <t>751</t>
  </si>
  <si>
    <t>Kabelové žlaby</t>
  </si>
  <si>
    <t>m</t>
  </si>
  <si>
    <t>64</t>
  </si>
  <si>
    <t>M</t>
  </si>
  <si>
    <t>11</t>
  </si>
  <si>
    <t>210020310.1</t>
  </si>
  <si>
    <t>345754930.1</t>
  </si>
  <si>
    <t>13</t>
  </si>
  <si>
    <t>460680203</t>
  </si>
  <si>
    <t>Vybourání otvorů ve zdivu betonovém plochy do 0,02 m2, tloušťky do 45 cm, vč. zapravení</t>
  </si>
  <si>
    <t>kus</t>
  </si>
  <si>
    <t>PSV</t>
  </si>
  <si>
    <t>Práce a dodávky PSV</t>
  </si>
  <si>
    <t>748</t>
  </si>
  <si>
    <t>Elektromontáže - osvětlovací zařízení a svítidla</t>
  </si>
  <si>
    <t>14</t>
  </si>
  <si>
    <t>210201025</t>
  </si>
  <si>
    <t>Montáž svítidel, přisazených/závěsných, vnitřních/venkovních</t>
  </si>
  <si>
    <t>KUS</t>
  </si>
  <si>
    <t>15</t>
  </si>
  <si>
    <t>E1</t>
  </si>
  <si>
    <t>Svítidlo LMD RB.451217.002.PCPM IP65+ML1, přisazené svítidlo s nastavením dvou výkonů</t>
  </si>
  <si>
    <t>92</t>
  </si>
  <si>
    <t>E2</t>
  </si>
  <si>
    <t>Svítidlo LMD RB.451217.002.PCPM IP65+ML2, přisazené svítidlo s nastavením dvou výkonů</t>
  </si>
  <si>
    <t>16</t>
  </si>
  <si>
    <t>B</t>
  </si>
  <si>
    <t>Svítidlo LMD L440 MO-PMPM LED 4K IP40, přisazené s PC krytem</t>
  </si>
  <si>
    <t>17</t>
  </si>
  <si>
    <t>C</t>
  </si>
  <si>
    <t>Svítidlo LMD FA-PastiLED-280-PCPM 4K, přisazené celo-opálové svítidlo, pr.280mm, IP65</t>
  </si>
  <si>
    <t>18</t>
  </si>
  <si>
    <t>A2</t>
  </si>
  <si>
    <t>Svítidlo LMD DO-115534-PM-PC LED 4K IP40, přisazené svítidlo, opál PC kryt, antivandal.</t>
  </si>
  <si>
    <t>19</t>
  </si>
  <si>
    <t>N</t>
  </si>
  <si>
    <t>Svítidlo LMD NSOLC4 LED+ piktogram přisazené nouzové svítidlo s označením směru úniku, IP44</t>
  </si>
  <si>
    <t>20</t>
  </si>
  <si>
    <t>N1</t>
  </si>
  <si>
    <t>Svítidlo LMD C4-EM05-0203PN1400 přisazené nouzové antipa- nické s výměn. optikou korr.</t>
  </si>
  <si>
    <t>100</t>
  </si>
  <si>
    <t>N2</t>
  </si>
  <si>
    <t>Práce a dodávky M</t>
  </si>
  <si>
    <t>21-M</t>
  </si>
  <si>
    <t>Elektromontáže</t>
  </si>
  <si>
    <t>22</t>
  </si>
  <si>
    <t>741210001</t>
  </si>
  <si>
    <t>Montáž rozvodnice oceloplechová nebo plastová běžná do 20 kg</t>
  </si>
  <si>
    <t>23</t>
  </si>
  <si>
    <t>35713135.1</t>
  </si>
  <si>
    <t>Oceloplechový rozvaděč na stěnu, RA1.1.xxx, vč. výzbroje, osazení, zapojení a zapravení</t>
  </si>
  <si>
    <t>24</t>
  </si>
  <si>
    <t>35713135.2</t>
  </si>
  <si>
    <t>Oceloplechový rozvaděč pod omítku, RA1x.x, vč. výzbroje, osazení, zapojení a zapravení</t>
  </si>
  <si>
    <t>25</t>
  </si>
  <si>
    <t>210010003</t>
  </si>
  <si>
    <t>Montáž trubek plastových ohebných D 23 mm uložených pod omítku</t>
  </si>
  <si>
    <t>26</t>
  </si>
  <si>
    <t>345710630</t>
  </si>
  <si>
    <t>trubka elektroinstalační ohebná LPFLEX z PVC (ČSN) 2323</t>
  </si>
  <si>
    <t>27</t>
  </si>
  <si>
    <t>210010301</t>
  </si>
  <si>
    <t>Montáž krabic přístrojových zapuštěných plastových kruhových KU 68/1, KU68/1301, KP67, KP68/2</t>
  </si>
  <si>
    <t>28</t>
  </si>
  <si>
    <t>34571523</t>
  </si>
  <si>
    <t>krabice přístrojová odbočná s víčkem z PH, D 103 mm x 50 mm</t>
  </si>
  <si>
    <t>29</t>
  </si>
  <si>
    <t>345715110.1</t>
  </si>
  <si>
    <t>krabice přístrojová instalační KP 68/2</t>
  </si>
  <si>
    <t>30</t>
  </si>
  <si>
    <t>210010322</t>
  </si>
  <si>
    <t>Montáž rozvodek zapuštěných plastových kruhových 1906/V68</t>
  </si>
  <si>
    <t>31</t>
  </si>
  <si>
    <t>345551240</t>
  </si>
  <si>
    <t>zásuvka 2násobná 16A,typ dle standardu investora, vč. rámečku</t>
  </si>
  <si>
    <t>32</t>
  </si>
  <si>
    <t>345551230v</t>
  </si>
  <si>
    <t>Zásuvka dvojnásobná, s přepěť. ochranou, typ dle standardu investora, vč. rámečku</t>
  </si>
  <si>
    <t>93</t>
  </si>
  <si>
    <t>34555124013</t>
  </si>
  <si>
    <t>zásuvka třífázová 32A, 3F/32A/400V, 5P, s vypínačem a doutnavkou</t>
  </si>
  <si>
    <t>33</t>
  </si>
  <si>
    <t>210021074</t>
  </si>
  <si>
    <t>Montáž příchytek KHF</t>
  </si>
  <si>
    <t>34</t>
  </si>
  <si>
    <t>210021074b</t>
  </si>
  <si>
    <t>Příchytka KHF</t>
  </si>
  <si>
    <t>35</t>
  </si>
  <si>
    <t>210010108</t>
  </si>
  <si>
    <t>Montáž lišt vkládacích s víčkem šířky do 40 mm</t>
  </si>
  <si>
    <t>36</t>
  </si>
  <si>
    <t>345721140</t>
  </si>
  <si>
    <t>lišta elektroinstalační vkládací z PVC LV 40x15</t>
  </si>
  <si>
    <t>37</t>
  </si>
  <si>
    <t>345721140P</t>
  </si>
  <si>
    <t>lišta elektroinstalační vkládací, protipožární EI60, 40x15mm</t>
  </si>
  <si>
    <t>38</t>
  </si>
  <si>
    <t>210100001</t>
  </si>
  <si>
    <t>Ukončení vodičů v rozváděči nebo na přístroji včetně zapojení průřezu žíly do 2,5 mm2</t>
  </si>
  <si>
    <t>39</t>
  </si>
  <si>
    <t>210100002</t>
  </si>
  <si>
    <t>Ukončení vodičů v rozváděči nebo na přístroji včetně zapojení průřezu žíly do 6 mm2</t>
  </si>
  <si>
    <t>40</t>
  </si>
  <si>
    <t>210110001.1.1</t>
  </si>
  <si>
    <t>Montáž nástěnný vypínač nn nebo PIR, prostředí základní nebo vlhké</t>
  </si>
  <si>
    <t>41</t>
  </si>
  <si>
    <t>345355120.2.1</t>
  </si>
  <si>
    <t>spínač řazení 1, 10A, 250V,vč. rámečku</t>
  </si>
  <si>
    <t>42</t>
  </si>
  <si>
    <t>345355720.2.1</t>
  </si>
  <si>
    <t>spínač řazení 5, 10A, 250V, vč. rámečku</t>
  </si>
  <si>
    <t>43</t>
  </si>
  <si>
    <t>345355520.1</t>
  </si>
  <si>
    <t>spínač řazení 6, 10A, 250V, vč. rámečku</t>
  </si>
  <si>
    <t>45</t>
  </si>
  <si>
    <t>345355550.1</t>
  </si>
  <si>
    <t xml:space="preserve">PIR, pohybové čidlo, 360st., vnitřní </t>
  </si>
  <si>
    <t>46</t>
  </si>
  <si>
    <t>210280001.1</t>
  </si>
  <si>
    <t>Revize, vypínán zařízení, dozor správce</t>
  </si>
  <si>
    <t>47</t>
  </si>
  <si>
    <t>210280003</t>
  </si>
  <si>
    <t>Zkoušky a prohlídky el rozvodů a zařízení celková prohlídka pro objem mtž prací do 1 000 000 Kč</t>
  </si>
  <si>
    <t>48</t>
  </si>
  <si>
    <t>210280161</t>
  </si>
  <si>
    <t>Oživení jednoho pole rozváděče se složitou výzbrojí</t>
  </si>
  <si>
    <t>49</t>
  </si>
  <si>
    <t>10.067.555</t>
  </si>
  <si>
    <t>Svorkovnice EPS 2 ekvipotencionální</t>
  </si>
  <si>
    <t>KS</t>
  </si>
  <si>
    <t>50</t>
  </si>
  <si>
    <t>210800004</t>
  </si>
  <si>
    <t>Montáž měděných vodičů CYY 6 mm2</t>
  </si>
  <si>
    <t>51</t>
  </si>
  <si>
    <t>341421570</t>
  </si>
  <si>
    <t>vodič silový s Cu jádrem CYA H07 V-K 6 mm2</t>
  </si>
  <si>
    <t>52</t>
  </si>
  <si>
    <t>210800051</t>
  </si>
  <si>
    <t>Montáž měděných vodičů CYY, CMA, CY, CYA, HO5V, HO7V 1,5 mm2 pod omítku ve stropě, nebo ve žlabech</t>
  </si>
  <si>
    <t>53</t>
  </si>
  <si>
    <t>341110300</t>
  </si>
  <si>
    <t>kabel silový s Cu jádrem CYKY 3x1,5 mm2</t>
  </si>
  <si>
    <t>54</t>
  </si>
  <si>
    <t>210800052</t>
  </si>
  <si>
    <t>Montáž měděných vodičů CYY, CMA, CY, CYA, HO5V, HO7V 2,5 mm2 pod omítku ve stropě, nebo ve žlabech</t>
  </si>
  <si>
    <t>55</t>
  </si>
  <si>
    <t>341095170</t>
  </si>
  <si>
    <t>kabel silový s Cu jádrem, CYKY 3x2,5 mm2</t>
  </si>
  <si>
    <t>58</t>
  </si>
  <si>
    <t>210950202</t>
  </si>
  <si>
    <t>Příplatek na zatahování kabelů hmotnosti do 2 kg do tvárnicových tras a kolektorů</t>
  </si>
  <si>
    <t>59</t>
  </si>
  <si>
    <t>v_10.1.1</t>
  </si>
  <si>
    <t>Vrtání prostupů do DN50</t>
  </si>
  <si>
    <t>60</t>
  </si>
  <si>
    <t>DEM-01</t>
  </si>
  <si>
    <t>Demontáž kompletní silnoproudé elektroinstalalace v rozsahu předmětné části PD. Ekologická likvidace, zapravení po provedených pracech</t>
  </si>
  <si>
    <t>kpl</t>
  </si>
  <si>
    <t>62</t>
  </si>
  <si>
    <t>vl.541</t>
  </si>
  <si>
    <t>zapravení dlaždicových povrchů v koupelnách</t>
  </si>
  <si>
    <t>m2</t>
  </si>
  <si>
    <t>63</t>
  </si>
  <si>
    <t>vlastní 8</t>
  </si>
  <si>
    <t>Utěsnění kabelů v prostupu pěnou</t>
  </si>
  <si>
    <t>vlastní 9</t>
  </si>
  <si>
    <t>Montážní pěna</t>
  </si>
  <si>
    <t>Kus</t>
  </si>
  <si>
    <t>21-M.2</t>
  </si>
  <si>
    <t>Požární zařízení</t>
  </si>
  <si>
    <t>66</t>
  </si>
  <si>
    <t>231701530</t>
  </si>
  <si>
    <t>pěna montážní protipožární polyuretanová SOUDAFOAM FR-B1 jednosložková 750 ml, požární odolnost více než 360 minut</t>
  </si>
  <si>
    <t>67</t>
  </si>
  <si>
    <t>v_06</t>
  </si>
  <si>
    <t>Požární ucpávky prostupů</t>
  </si>
  <si>
    <t>97</t>
  </si>
  <si>
    <t>vl.63512</t>
  </si>
  <si>
    <t>Montáž protipožárního SDK podhledu, vč. revizních dvířek</t>
  </si>
  <si>
    <t>98</t>
  </si>
  <si>
    <t>vl.63522</t>
  </si>
  <si>
    <t>Protipožární SDK podhled EI60, vč. konstrukce a veškerého potřebného materiálu</t>
  </si>
  <si>
    <t>99</t>
  </si>
  <si>
    <t>vl.63546</t>
  </si>
  <si>
    <t>Revizní dvížka do SDK stropu, protipožární EL60, 600x600</t>
  </si>
  <si>
    <t>46-M</t>
  </si>
  <si>
    <t>Zednické práce při extr.mont.pracích</t>
  </si>
  <si>
    <t>68</t>
  </si>
  <si>
    <t>460680161</t>
  </si>
  <si>
    <t>Vybourání otvorů ve zdivu panelovém plochy do 0,0225 m2, tloušťky do 15 cm</t>
  </si>
  <si>
    <t>69</t>
  </si>
  <si>
    <t>460680169</t>
  </si>
  <si>
    <t>Výmalba vnitřních stěn a stropů, vč. odstranění stávající barvy, zapravení nerovností, vybroušení a všech ostatních přidružených prací</t>
  </si>
  <si>
    <t>70</t>
  </si>
  <si>
    <t>460680195</t>
  </si>
  <si>
    <t>Olejový nátěr, vč. podružných materiálů</t>
  </si>
  <si>
    <t>71</t>
  </si>
  <si>
    <t>460680612</t>
  </si>
  <si>
    <t>Vysekání rýh pro montáž trubek a kabelů v omítce vápenné a vápenocementové stěn šířky do 5 cm</t>
  </si>
  <si>
    <t>72</t>
  </si>
  <si>
    <t>460680622</t>
  </si>
  <si>
    <t>Vysekání rýh pro montáž trubek a kabelů v omítce vápenné a vápenocementové stropů šířky do 5 cm</t>
  </si>
  <si>
    <t>73</t>
  </si>
  <si>
    <t>460684432</t>
  </si>
  <si>
    <t>Vyfrézování drážek do hl. max 15mm a šířky max 20mm</t>
  </si>
  <si>
    <t>58-M</t>
  </si>
  <si>
    <t>Revize vyhrazených technických zařízení</t>
  </si>
  <si>
    <t>74</t>
  </si>
  <si>
    <t>210280002</t>
  </si>
  <si>
    <t>Výchozí revize</t>
  </si>
  <si>
    <t>75</t>
  </si>
  <si>
    <t>580101004</t>
  </si>
  <si>
    <t>Kontrola stavu rozvaděče přes 30 přístrojů rozvodných zařízení</t>
  </si>
  <si>
    <t>pole</t>
  </si>
  <si>
    <t>76</t>
  </si>
  <si>
    <t>580103003</t>
  </si>
  <si>
    <t>Kontrola stavu elektrického okruhu přes 10 vývodů v prostoru bezpečném</t>
  </si>
  <si>
    <t>okruh</t>
  </si>
  <si>
    <t>77</t>
  </si>
  <si>
    <t>580106002</t>
  </si>
  <si>
    <t>Měření izolačních odporů okruhu celého rozvaděče nebo rozvodnice</t>
  </si>
  <si>
    <t>měření</t>
  </si>
  <si>
    <t>78</t>
  </si>
  <si>
    <t>580106013</t>
  </si>
  <si>
    <t>Měření, zkoušení a prověření ochrany chráničem napěťovým nebo proudovým (na rozvaděč)</t>
  </si>
  <si>
    <t>79</t>
  </si>
  <si>
    <t>580106031</t>
  </si>
  <si>
    <t xml:space="preserve">Zkouška přepěťové ochrany </t>
  </si>
  <si>
    <t>80</t>
  </si>
  <si>
    <t>PTR39</t>
  </si>
  <si>
    <t>Vydání stanoviska TIČR, vč. zajištění večkeré součinosti</t>
  </si>
  <si>
    <t>81</t>
  </si>
  <si>
    <t>R-099</t>
  </si>
  <si>
    <t>Revizní zpráva</t>
  </si>
  <si>
    <t>HZS</t>
  </si>
  <si>
    <t>Hodinové zúčtovací sazby</t>
  </si>
  <si>
    <t>82</t>
  </si>
  <si>
    <t>Hod.sazba2</t>
  </si>
  <si>
    <t>Pomocné zednické práce</t>
  </si>
  <si>
    <t>hod</t>
  </si>
  <si>
    <t>83</t>
  </si>
  <si>
    <t>Hod.sazba3</t>
  </si>
  <si>
    <t>Pomocné nekvalifikované práce</t>
  </si>
  <si>
    <t>84</t>
  </si>
  <si>
    <t>Hod.sazba5</t>
  </si>
  <si>
    <t>Zabezpečení pracoviště</t>
  </si>
  <si>
    <t>85</t>
  </si>
  <si>
    <t>HZS2221</t>
  </si>
  <si>
    <t>Hodinová zúčtovací sazba elektrikář</t>
  </si>
  <si>
    <t>86</t>
  </si>
  <si>
    <t>HZS2222</t>
  </si>
  <si>
    <t>Hodinová zúčtovací sazba elektrikář odborný</t>
  </si>
  <si>
    <t>87</t>
  </si>
  <si>
    <t>HZS4211</t>
  </si>
  <si>
    <t>Hodinová zúčtovací sazba revizní technik</t>
  </si>
  <si>
    <t>N01</t>
  </si>
  <si>
    <t>Spotřební materiál</t>
  </si>
  <si>
    <t>88</t>
  </si>
  <si>
    <t>N1.2</t>
  </si>
  <si>
    <t>Podružný materiál</t>
  </si>
  <si>
    <t>VRN</t>
  </si>
  <si>
    <t>Vedlejší rozpočtové náklady</t>
  </si>
  <si>
    <t>VRN1</t>
  </si>
  <si>
    <t>Průzkumné, geodetické a projektové práce</t>
  </si>
  <si>
    <t>89</t>
  </si>
  <si>
    <t>013203000</t>
  </si>
  <si>
    <t>Konstrukční dokumentace technologichých zařízení (rozvaděče)</t>
  </si>
  <si>
    <t>90</t>
  </si>
  <si>
    <t>01320300122</t>
  </si>
  <si>
    <t>Realizační dokumentace</t>
  </si>
  <si>
    <t>91</t>
  </si>
  <si>
    <t>013254000</t>
  </si>
  <si>
    <t>Dokumentace skutečného provedení stavby</t>
  </si>
  <si>
    <t>94</t>
  </si>
  <si>
    <t>041002000</t>
  </si>
  <si>
    <t>Dozory</t>
  </si>
  <si>
    <t>95</t>
  </si>
  <si>
    <t>043002000</t>
  </si>
  <si>
    <t>Zkoušky a ostatní měření</t>
  </si>
  <si>
    <t>96</t>
  </si>
  <si>
    <t>045002000</t>
  </si>
  <si>
    <t>Kompletační a koordinační činnost</t>
  </si>
  <si>
    <t>A1</t>
  </si>
  <si>
    <t>Svítidlo LMD DO-115535-PM-PC LED 4K IP40, přisazené svítidlo, opál PC kryt, antivandal.</t>
  </si>
  <si>
    <t>44</t>
  </si>
  <si>
    <t>345355520.3</t>
  </si>
  <si>
    <t>spínač řazení 7, 10A, 250V, vč. rámečku</t>
  </si>
  <si>
    <t>56</t>
  </si>
  <si>
    <t>210810047</t>
  </si>
  <si>
    <t>Montáž měděných kabelů CYKY, CYKYD, CYKYDY, NYM, NYY, YSLY 750 V 3x4 mm2 uložených pevně</t>
  </si>
  <si>
    <t>57</t>
  </si>
  <si>
    <t>341110420</t>
  </si>
  <si>
    <t>kabel silový s Cu jádrem CYKY 3x4 mm2</t>
  </si>
  <si>
    <t>61</t>
  </si>
  <si>
    <t>vl.165</t>
  </si>
  <si>
    <t>Ochránění stávajících povrchů (koberce.lina...) ochrannou fólií</t>
  </si>
  <si>
    <t>65</t>
  </si>
  <si>
    <t xml:space="preserve">    21-M.4 - Kabeláž</t>
  </si>
  <si>
    <t xml:space="preserve">    22-M - Montáže technologických zařízení pro dopravní stavby</t>
  </si>
  <si>
    <t>Svítidlo LMD C4-EM05-0203PN1400 přisazené nouzové antipa- nické s výměn. optikou area</t>
  </si>
  <si>
    <t>21-M.4</t>
  </si>
  <si>
    <t>Kabeláž</t>
  </si>
  <si>
    <t>210100011</t>
  </si>
  <si>
    <t>Ukončení vodičů v rozváděči nebo na přístroji včetně zapojení průřezu žíly do 185 mm2</t>
  </si>
  <si>
    <t>210812063</t>
  </si>
  <si>
    <t>Montáž kabel Cu plný kulatý do 1 kV 5x4 až 6 mm2 uložený volně nebo v liště (CYKY)</t>
  </si>
  <si>
    <t>34111100.PKB</t>
  </si>
  <si>
    <t>CYKY-J 5x6</t>
  </si>
  <si>
    <t>210813051</t>
  </si>
  <si>
    <t>Montáž kabel Cu plný kulatý do 1 kV 3x35+25 až 50+35mm2 uložený pevně (CYKY)</t>
  </si>
  <si>
    <t>34111637</t>
  </si>
  <si>
    <t>kabel silový s Cu jádrem 1 kV 4x35mm2</t>
  </si>
  <si>
    <t>210902121</t>
  </si>
  <si>
    <t>Montáž kabelu Al do 1 kV plný kulatý průřezu 4x240 mm2 uložených pevně (AYKY)</t>
  </si>
  <si>
    <t>34113235</t>
  </si>
  <si>
    <t>kabel silový s Al jádrem 1 kV  3x240+120mm2</t>
  </si>
  <si>
    <t>210950204</t>
  </si>
  <si>
    <t>Příplatek na zatahování kabelů hmotnosti do 6 kg do tvárnicových tras a kolektorů</t>
  </si>
  <si>
    <t>210190003</t>
  </si>
  <si>
    <t>Montáž rozvodnic běžných oceloplechových nebo plastových do 200 kg (1 pole)</t>
  </si>
  <si>
    <t>357118066</t>
  </si>
  <si>
    <t>rozvaděč skříňový (bez skříně), vč. osazení výzbroje, zapojení, značení, - viz schéma</t>
  </si>
  <si>
    <t>210190003-D</t>
  </si>
  <si>
    <t>Demontáž rozvodnic běžných oceloplechových nebo plastových do 200 kg (1 pole)</t>
  </si>
  <si>
    <t>210100005</t>
  </si>
  <si>
    <t>Ukončení vodičů v rozváděči nebo na přístroji včetně zapojení průřezu žíly do 35 mm2</t>
  </si>
  <si>
    <t>22-M</t>
  </si>
  <si>
    <t>Montáže technologických zařízení pro dopravní stavby</t>
  </si>
  <si>
    <t>210800007</t>
  </si>
  <si>
    <t>Montáž vodiče Cu izolovaný plný a laněný s PVC pláštěm do 1 kV žíla až 35 mm2 zatažený (CY, CHAH-R(V))</t>
  </si>
  <si>
    <t>341413600</t>
  </si>
  <si>
    <t>vodič silový s Cu jádrem CYA H07 V-K 35 mm2</t>
  </si>
  <si>
    <t>210800413</t>
  </si>
  <si>
    <t>Montáž vodiče Cu izolovaný plný a laněný s PVC pláštěm do 1 kV žíla 25 až 35 mm2 zatažený (CY, CHAH-R(V))</t>
  </si>
  <si>
    <t>34142160.PKB</t>
  </si>
  <si>
    <t>vodič silový s Cu jádrem CYA H07 V-K 25 mm2</t>
  </si>
  <si>
    <t>R-001</t>
  </si>
  <si>
    <t>Montáž ochranné svorkovnice</t>
  </si>
  <si>
    <t>R-002</t>
  </si>
  <si>
    <t>Ochranná ekvipotenciální svorkovnice</t>
  </si>
  <si>
    <t>Měření, zkoušení a prověření ochrany chráničem napěťovým nebo proudovým</t>
  </si>
  <si>
    <t>M1</t>
  </si>
  <si>
    <t>Měření jalové složky energie během jednoho týdne v plném provozu, vyhodnocení výsledků, úprava kompenzace v rozavděči, doplnění, vč. materiálu!!!</t>
  </si>
  <si>
    <t>01 - rekonstrukce A1 - 1.NP</t>
  </si>
  <si>
    <t>02 - rekonstrukce A1 - 2.NP</t>
  </si>
  <si>
    <t>03 - rekonstrukce A1 - 3.NP</t>
  </si>
  <si>
    <t>04 - rekonstrukce A1 - 4.NP</t>
  </si>
  <si>
    <t>05 - rekonstrukce A1 - 5.NP</t>
  </si>
  <si>
    <t>10 - rekonstrukce A1 - hl.rozvody</t>
  </si>
  <si>
    <t>REKONSTRUKCE ELEKTROINSTALACE OBJEKTU A3 – HAVARIJNÍ STAV
Budova A1 - 1.-5.NP</t>
  </si>
  <si>
    <t>Montáž žlabů kovových šířky do 600 mm</t>
  </si>
  <si>
    <t>Kabelový žlab, drátěný,  s integ. spojkou 100x50, vč. lomových a rozbočovacích dílů, materiálu pro zavěšení</t>
  </si>
  <si>
    <t>3410951703</t>
  </si>
  <si>
    <t>kabel silový s Cu jádrem, CYKY 5x2,5 mm2</t>
  </si>
  <si>
    <t>17a</t>
  </si>
  <si>
    <t>18a</t>
  </si>
  <si>
    <t>17b</t>
  </si>
  <si>
    <t>18b</t>
  </si>
  <si>
    <t>763135101</t>
  </si>
  <si>
    <t>Montáž kazet SDK kazetového podhledu vč. dořezu</t>
  </si>
  <si>
    <t>6656612</t>
  </si>
  <si>
    <t>Kazeta podhledová např. Ecophone OPTA A 600×600 mm</t>
  </si>
  <si>
    <t>763135881</t>
  </si>
  <si>
    <t>Demontáž kazet sádrokartonového podhledu</t>
  </si>
  <si>
    <t>vl.0505.1</t>
  </si>
  <si>
    <t>EDM 100 CTZ IP44 MALÝ AXIÁLNÍ VENTILÁTOR   prům.98</t>
  </si>
  <si>
    <t>vl.0505.2</t>
  </si>
  <si>
    <t>EDM 100 S 12V IP57 MALÝ AXIÁLNÍ VENT., BEZPEČNÉ PROVEDENÍ prům.98</t>
  </si>
  <si>
    <t>751111011.2</t>
  </si>
  <si>
    <t>Montáž transformátor jednofázový nn vestavný 1x primár - 1x sekundár do 200 VA se zapojením vodičů</t>
  </si>
  <si>
    <t>vl,6565</t>
  </si>
  <si>
    <t>Trafo 230V/12V - např. VENTS 1009992</t>
  </si>
  <si>
    <t>751111011.3</t>
  </si>
  <si>
    <t>Montáž spínačů časových se zapojením vodičů</t>
  </si>
  <si>
    <t>vl,65652</t>
  </si>
  <si>
    <t>CS3-1B ČASOVÝ SPÍNAČ</t>
  </si>
  <si>
    <t>65a</t>
  </si>
  <si>
    <t>65b</t>
  </si>
  <si>
    <t>65c</t>
  </si>
  <si>
    <t>65d</t>
  </si>
  <si>
    <t>65e</t>
  </si>
  <si>
    <t>65f</t>
  </si>
  <si>
    <t>Oceloplechový rozvaděč na stěnu, RA1.x.x.x, vč. výzbroje, osazení, zapojení a zapravení</t>
  </si>
  <si>
    <t>19b</t>
  </si>
  <si>
    <t>19a</t>
  </si>
  <si>
    <r>
      <t xml:space="preserve">Montáž kabel Cu plný kulatý do 1 kV 5x10 uložený pevně (CYKY) - </t>
    </r>
    <r>
      <rPr>
        <b/>
        <sz val="9"/>
        <rFont val="Arial CE"/>
        <charset val="238"/>
      </rPr>
      <t>Pro CETIN (O2) kabel dodá CETIN</t>
    </r>
  </si>
  <si>
    <t>REKONSTRUKCE ELEKTROINSTALACE OBJEKTU A3 - HAVARIJNÍ STAV</t>
  </si>
  <si>
    <t>SŠIPF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</si>
</sst>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 x14ac:knownFonts="1">
    <font>
      <sz val="11"/>
      <color theme="1"/>
      <name val="Aptos Narrow"/>
      <family val="2"/>
      <charset val="238"/>
      <scheme val="minor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sz val="8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u/>
      <sz val="11"/>
      <color theme="10"/>
      <name val="Aptos Narrow"/>
      <scheme val="minor"/>
    </font>
    <font>
      <sz val="18"/>
      <color theme="10"/>
      <name val="Wingdings 2"/>
      <family val="1"/>
      <charset val="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12" fillId="0" borderId="14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4" fontId="12" fillId="0" borderId="15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horizontal="left" vertical="center"/>
    </xf>
    <xf numFmtId="0" fontId="25" fillId="0" borderId="19" xfId="0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9" xfId="0" applyFont="1" applyBorder="1" applyAlignment="1">
      <alignment horizontal="left" vertical="center"/>
    </xf>
    <xf numFmtId="0" fontId="26" fillId="0" borderId="19" xfId="0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/>
    <xf numFmtId="0" fontId="27" fillId="0" borderId="3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0" fontId="26" fillId="0" borderId="0" xfId="0" applyFont="1" applyAlignment="1">
      <alignment horizontal="left"/>
    </xf>
    <xf numFmtId="4" fontId="26" fillId="0" borderId="0" xfId="0" applyNumberFormat="1" applyFont="1"/>
    <xf numFmtId="0" fontId="14" fillId="0" borderId="20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167" fontId="14" fillId="0" borderId="20" xfId="0" applyNumberFormat="1" applyFont="1" applyBorder="1" applyAlignment="1">
      <alignment vertical="center"/>
    </xf>
    <xf numFmtId="4" fontId="14" fillId="0" borderId="20" xfId="0" applyNumberFormat="1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167" fontId="28" fillId="0" borderId="20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0" fillId="0" borderId="22" xfId="0" applyBorder="1"/>
    <xf numFmtId="0" fontId="0" fillId="0" borderId="22" xfId="0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/>
    <xf numFmtId="0" fontId="0" fillId="0" borderId="23" xfId="0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4" fillId="4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4" fillId="4" borderId="22" xfId="0" applyFont="1" applyFill="1" applyBorder="1" applyAlignment="1">
      <alignment horizontal="center" vertical="center" wrapText="1"/>
    </xf>
    <xf numFmtId="0" fontId="27" fillId="0" borderId="22" xfId="0" applyFont="1" applyBorder="1"/>
    <xf numFmtId="0" fontId="0" fillId="0" borderId="28" xfId="0" applyBorder="1" applyAlignment="1">
      <alignment vertical="center"/>
    </xf>
    <xf numFmtId="0" fontId="29" fillId="0" borderId="28" xfId="0" applyFont="1" applyBorder="1" applyAlignment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167" fontId="14" fillId="0" borderId="20" xfId="0" applyNumberFormat="1" applyFont="1" applyBorder="1" applyAlignment="1" applyProtection="1">
      <alignment vertical="center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49" fontId="28" fillId="0" borderId="20" xfId="0" applyNumberFormat="1" applyFont="1" applyBorder="1" applyAlignment="1" applyProtection="1">
      <alignment horizontal="left" vertical="center" wrapText="1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167" fontId="28" fillId="0" borderId="20" xfId="0" applyNumberFormat="1" applyFont="1" applyBorder="1" applyAlignment="1" applyProtection="1">
      <alignment vertical="center"/>
      <protection locked="0"/>
    </xf>
    <xf numFmtId="4" fontId="28" fillId="0" borderId="20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29" fillId="0" borderId="16" xfId="0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10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/>
    <xf numFmtId="4" fontId="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7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VZ%20Rekonstrukce%20elektroinstalace%20A1%20-%206a7%20NP/1825-A1%20-%20Rozp%206a7%20podla&#382;&#237;.xlsx" TargetMode="External"/><Relationship Id="rId2" Type="http://schemas.openxmlformats.org/officeDocument/2006/relationships/externalLinkPath" Target="file:///Q:\Vedeni\zak&#225;zky\VZ%20Rekonstrukce%20elektroinstalace%20A1%20-%206a7%20NP\1825-A1%20-%20Rozp%206a7%20podla&#382;&#237;.xlsx" TargetMode="External"/><Relationship Id="rId1" Type="http://schemas.openxmlformats.org/officeDocument/2006/relationships/externalLinkPath" Target="/Vedeni/zak&#225;zky/VZ%20Rekonstrukce%20elektroinstalace%20A1%20-%206a7%20NP/1825-A1%20-%20Rozp%206a7%20podla&#382;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ace stavby"/>
      <sheetName val="08 - rekonstrukce A1 - 6.NP"/>
      <sheetName val="09 - rekonstrukce A1 - 7.NP"/>
    </sheetNames>
    <sheetDataSet>
      <sheetData sheetId="0"/>
      <sheetData sheetId="1">
        <row r="33">
          <cell r="F33">
            <v>1665487.36</v>
          </cell>
          <cell r="J33">
            <v>349752.35</v>
          </cell>
        </row>
        <row r="34">
          <cell r="F34">
            <v>0</v>
          </cell>
          <cell r="J34">
            <v>0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30">
          <cell r="P130">
            <v>1492.1594</v>
          </cell>
        </row>
      </sheetData>
      <sheetData sheetId="2">
        <row r="33">
          <cell r="F33">
            <v>1665487.36</v>
          </cell>
          <cell r="J33">
            <v>349752.35</v>
          </cell>
        </row>
        <row r="34">
          <cell r="F34">
            <v>0</v>
          </cell>
          <cell r="J34">
            <v>0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30">
          <cell r="P130">
            <v>1492.1594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0F8D-F108-438D-B3BF-0CC6A27F510C}">
  <dimension ref="A1:CM101"/>
  <sheetViews>
    <sheetView showGridLines="0" tabSelected="1" view="pageBreakPreview" topLeftCell="A63" zoomScale="80" zoomScaleNormal="100" zoomScaleSheetLayoutView="80" workbookViewId="0">
      <selection activeCell="AG94" sqref="AG94:AM94"/>
    </sheetView>
  </sheetViews>
  <sheetFormatPr defaultRowHeight="15" x14ac:dyDescent="0.25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3.140625" customWidth="1"/>
    <col min="44" max="44" width="11.7109375" hidden="1" customWidth="1"/>
    <col min="45" max="47" width="22.140625" hidden="1" customWidth="1"/>
    <col min="48" max="49" width="18.5703125" hidden="1" customWidth="1"/>
    <col min="50" max="51" width="21.42578125" hidden="1" customWidth="1"/>
    <col min="52" max="52" width="18.5703125" hidden="1" customWidth="1"/>
    <col min="53" max="53" width="16.42578125" hidden="1" customWidth="1"/>
    <col min="54" max="54" width="21.42578125" hidden="1" customWidth="1"/>
    <col min="55" max="55" width="18.5703125" hidden="1" customWidth="1"/>
    <col min="56" max="56" width="16.42578125" hidden="1" customWidth="1"/>
    <col min="57" max="57" width="57" hidden="1" customWidth="1"/>
    <col min="58" max="92" width="0" hidden="1" customWidth="1"/>
  </cols>
  <sheetData>
    <row r="1" spans="1:74" x14ac:dyDescent="0.25">
      <c r="A1" s="1" t="s">
        <v>0</v>
      </c>
      <c r="AZ1" s="1" t="s">
        <v>1</v>
      </c>
      <c r="BA1" s="1" t="s">
        <v>2</v>
      </c>
      <c r="BB1" s="1" t="s">
        <v>1</v>
      </c>
      <c r="BT1" s="1" t="s">
        <v>3</v>
      </c>
      <c r="BU1" s="1" t="s">
        <v>3</v>
      </c>
      <c r="BV1" s="1" t="s">
        <v>4</v>
      </c>
    </row>
    <row r="2" spans="1:74" ht="36.950000000000003" customHeight="1" x14ac:dyDescent="0.25">
      <c r="AR2" s="192" t="s">
        <v>5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2" t="s">
        <v>6</v>
      </c>
      <c r="BT2" s="2" t="s">
        <v>7</v>
      </c>
    </row>
    <row r="3" spans="1:74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27"/>
      <c r="AR3" s="5"/>
      <c r="BS3" s="2" t="s">
        <v>6</v>
      </c>
      <c r="BT3" s="2" t="s">
        <v>8</v>
      </c>
    </row>
    <row r="4" spans="1:74" ht="24.95" customHeight="1" x14ac:dyDescent="0.25">
      <c r="B4" s="5"/>
      <c r="D4" s="6" t="s">
        <v>9</v>
      </c>
      <c r="AQ4" s="122"/>
      <c r="AR4" s="5"/>
      <c r="AS4" s="7" t="s">
        <v>10</v>
      </c>
      <c r="BS4" s="2" t="s">
        <v>11</v>
      </c>
    </row>
    <row r="5" spans="1:74" ht="12" customHeight="1" x14ac:dyDescent="0.25">
      <c r="B5" s="5"/>
      <c r="D5" s="8" t="s">
        <v>12</v>
      </c>
      <c r="K5" s="164" t="s">
        <v>13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Q5" s="122"/>
      <c r="AR5" s="5"/>
      <c r="BS5" s="2" t="s">
        <v>6</v>
      </c>
    </row>
    <row r="6" spans="1:74" ht="36.950000000000003" customHeight="1" x14ac:dyDescent="0.25">
      <c r="B6" s="5"/>
      <c r="D6" s="10" t="s">
        <v>14</v>
      </c>
      <c r="K6" s="194" t="s">
        <v>495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Q6" s="122"/>
      <c r="AR6" s="5"/>
      <c r="BS6" s="2" t="s">
        <v>6</v>
      </c>
    </row>
    <row r="7" spans="1:74" ht="12" customHeight="1" x14ac:dyDescent="0.25">
      <c r="B7" s="5"/>
      <c r="D7" s="11" t="s">
        <v>15</v>
      </c>
      <c r="K7" s="9" t="s">
        <v>1</v>
      </c>
      <c r="AK7" s="11" t="s">
        <v>16</v>
      </c>
      <c r="AN7" s="9" t="s">
        <v>1</v>
      </c>
      <c r="AQ7" s="122"/>
      <c r="AR7" s="5"/>
      <c r="BS7" s="2" t="s">
        <v>6</v>
      </c>
    </row>
    <row r="8" spans="1:74" ht="12" customHeight="1" x14ac:dyDescent="0.25">
      <c r="B8" s="5"/>
      <c r="D8" s="11" t="s">
        <v>17</v>
      </c>
      <c r="K8" s="9" t="s">
        <v>18</v>
      </c>
      <c r="AK8" s="11" t="s">
        <v>19</v>
      </c>
      <c r="AN8" s="12" t="s">
        <v>20</v>
      </c>
      <c r="AQ8" s="122"/>
      <c r="AR8" s="5"/>
      <c r="BS8" s="2" t="s">
        <v>6</v>
      </c>
    </row>
    <row r="9" spans="1:74" ht="14.45" customHeight="1" x14ac:dyDescent="0.25">
      <c r="B9" s="5"/>
      <c r="AQ9" s="122"/>
      <c r="AR9" s="5"/>
      <c r="BS9" s="2" t="s">
        <v>6</v>
      </c>
    </row>
    <row r="10" spans="1:74" ht="12" customHeight="1" x14ac:dyDescent="0.25">
      <c r="B10" s="5"/>
      <c r="D10" s="11" t="s">
        <v>21</v>
      </c>
      <c r="AK10" s="11" t="s">
        <v>22</v>
      </c>
      <c r="AN10" s="9" t="s">
        <v>23</v>
      </c>
      <c r="AQ10" s="122"/>
      <c r="AR10" s="5"/>
      <c r="BS10" s="2" t="s">
        <v>6</v>
      </c>
    </row>
    <row r="11" spans="1:74" ht="18.399999999999999" customHeight="1" x14ac:dyDescent="0.25">
      <c r="B11" s="5"/>
      <c r="E11" s="9" t="s">
        <v>24</v>
      </c>
      <c r="AK11" s="11" t="s">
        <v>25</v>
      </c>
      <c r="AN11" s="9" t="s">
        <v>26</v>
      </c>
      <c r="AQ11" s="122"/>
      <c r="AR11" s="5"/>
      <c r="BS11" s="2" t="s">
        <v>6</v>
      </c>
    </row>
    <row r="12" spans="1:74" ht="6.95" customHeight="1" x14ac:dyDescent="0.25">
      <c r="B12" s="5"/>
      <c r="AQ12" s="122"/>
      <c r="AR12" s="5"/>
      <c r="BS12" s="2" t="s">
        <v>6</v>
      </c>
    </row>
    <row r="13" spans="1:74" ht="12" customHeight="1" x14ac:dyDescent="0.25">
      <c r="B13" s="5"/>
      <c r="D13" s="11" t="s">
        <v>27</v>
      </c>
      <c r="AK13" s="11" t="s">
        <v>22</v>
      </c>
      <c r="AN13" s="9" t="s">
        <v>1</v>
      </c>
      <c r="AQ13" s="122"/>
      <c r="AR13" s="5"/>
      <c r="BS13" s="2" t="s">
        <v>6</v>
      </c>
    </row>
    <row r="14" spans="1:74" x14ac:dyDescent="0.25">
      <c r="B14" s="5"/>
      <c r="E14" s="9" t="s">
        <v>28</v>
      </c>
      <c r="AK14" s="11" t="s">
        <v>25</v>
      </c>
      <c r="AN14" s="9" t="s">
        <v>1</v>
      </c>
      <c r="AQ14" s="122"/>
      <c r="AR14" s="5"/>
      <c r="BS14" s="2" t="s">
        <v>6</v>
      </c>
    </row>
    <row r="15" spans="1:74" ht="6.95" customHeight="1" x14ac:dyDescent="0.25">
      <c r="B15" s="5"/>
      <c r="AQ15" s="122"/>
      <c r="AR15" s="5"/>
      <c r="BS15" s="2" t="s">
        <v>3</v>
      </c>
    </row>
    <row r="16" spans="1:74" ht="12" customHeight="1" x14ac:dyDescent="0.25">
      <c r="B16" s="5"/>
      <c r="D16" s="11" t="s">
        <v>29</v>
      </c>
      <c r="AK16" s="11" t="s">
        <v>22</v>
      </c>
      <c r="AN16" s="9" t="s">
        <v>30</v>
      </c>
      <c r="AQ16" s="122"/>
      <c r="AR16" s="5"/>
      <c r="BS16" s="2" t="s">
        <v>3</v>
      </c>
    </row>
    <row r="17" spans="2:71" ht="18.399999999999999" customHeight="1" x14ac:dyDescent="0.25">
      <c r="B17" s="5"/>
      <c r="E17" s="9" t="s">
        <v>31</v>
      </c>
      <c r="AK17" s="11" t="s">
        <v>25</v>
      </c>
      <c r="AN17" s="9" t="s">
        <v>32</v>
      </c>
      <c r="AQ17" s="122"/>
      <c r="AR17" s="5"/>
      <c r="BS17" s="2" t="s">
        <v>33</v>
      </c>
    </row>
    <row r="18" spans="2:71" ht="6.95" customHeight="1" x14ac:dyDescent="0.25">
      <c r="B18" s="5"/>
      <c r="AQ18" s="122"/>
      <c r="AR18" s="5"/>
      <c r="BS18" s="2" t="s">
        <v>6</v>
      </c>
    </row>
    <row r="19" spans="2:71" ht="12" customHeight="1" x14ac:dyDescent="0.25">
      <c r="B19" s="5"/>
      <c r="D19" s="11" t="s">
        <v>34</v>
      </c>
      <c r="AK19" s="11" t="s">
        <v>22</v>
      </c>
      <c r="AN19" s="9" t="s">
        <v>30</v>
      </c>
      <c r="AQ19" s="122"/>
      <c r="AR19" s="5"/>
      <c r="BS19" s="2" t="s">
        <v>6</v>
      </c>
    </row>
    <row r="20" spans="2:71" ht="18.399999999999999" customHeight="1" x14ac:dyDescent="0.25">
      <c r="B20" s="5"/>
      <c r="E20" s="9" t="s">
        <v>31</v>
      </c>
      <c r="AK20" s="11" t="s">
        <v>25</v>
      </c>
      <c r="AN20" s="9" t="s">
        <v>32</v>
      </c>
      <c r="AQ20" s="122"/>
      <c r="AR20" s="5"/>
      <c r="BS20" s="2" t="s">
        <v>33</v>
      </c>
    </row>
    <row r="21" spans="2:71" ht="6.95" customHeight="1" x14ac:dyDescent="0.25">
      <c r="B21" s="5"/>
      <c r="AQ21" s="122"/>
      <c r="AR21" s="5"/>
    </row>
    <row r="22" spans="2:71" ht="12" customHeight="1" x14ac:dyDescent="0.25">
      <c r="B22" s="5"/>
      <c r="D22" s="11" t="s">
        <v>35</v>
      </c>
      <c r="AQ22" s="122"/>
      <c r="AR22" s="5"/>
    </row>
    <row r="23" spans="2:71" ht="16.5" customHeight="1" x14ac:dyDescent="0.25">
      <c r="B23" s="5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Q23" s="122"/>
      <c r="AR23" s="5"/>
    </row>
    <row r="24" spans="2:71" ht="6.95" customHeight="1" x14ac:dyDescent="0.25">
      <c r="B24" s="5"/>
      <c r="AQ24" s="122"/>
      <c r="AR24" s="5"/>
    </row>
    <row r="25" spans="2:71" ht="6.95" customHeight="1" x14ac:dyDescent="0.25">
      <c r="B25" s="5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Q25" s="122"/>
      <c r="AR25" s="5"/>
    </row>
    <row r="26" spans="2:71" s="16" customFormat="1" ht="25.9" customHeight="1" x14ac:dyDescent="0.25">
      <c r="B26" s="15"/>
      <c r="D26" s="17" t="s">
        <v>36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96">
        <f>ROUND(AG94,2)</f>
        <v>0</v>
      </c>
      <c r="AL26" s="197"/>
      <c r="AM26" s="197"/>
      <c r="AN26" s="197"/>
      <c r="AO26" s="197"/>
      <c r="AQ26" s="123"/>
      <c r="AR26" s="15"/>
    </row>
    <row r="27" spans="2:71" s="16" customFormat="1" ht="6.95" customHeight="1" x14ac:dyDescent="0.25">
      <c r="B27" s="15"/>
      <c r="AQ27" s="123"/>
      <c r="AR27" s="15"/>
    </row>
    <row r="28" spans="2:71" s="16" customFormat="1" x14ac:dyDescent="0.25">
      <c r="B28" s="15"/>
      <c r="L28" s="191" t="s">
        <v>37</v>
      </c>
      <c r="M28" s="191"/>
      <c r="N28" s="191"/>
      <c r="O28" s="191"/>
      <c r="P28" s="191"/>
      <c r="W28" s="191" t="s">
        <v>38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39</v>
      </c>
      <c r="AL28" s="191"/>
      <c r="AM28" s="191"/>
      <c r="AN28" s="191"/>
      <c r="AO28" s="191"/>
      <c r="AQ28" s="123"/>
      <c r="AR28" s="15"/>
    </row>
    <row r="29" spans="2:71" s="21" customFormat="1" ht="14.45" customHeight="1" x14ac:dyDescent="0.25">
      <c r="B29" s="20"/>
      <c r="D29" s="11" t="s">
        <v>40</v>
      </c>
      <c r="F29" s="11" t="s">
        <v>41</v>
      </c>
      <c r="L29" s="184">
        <v>0.21</v>
      </c>
      <c r="M29" s="185"/>
      <c r="N29" s="185"/>
      <c r="O29" s="185"/>
      <c r="P29" s="185"/>
      <c r="W29" s="186">
        <f>AK26</f>
        <v>0</v>
      </c>
      <c r="X29" s="185"/>
      <c r="Y29" s="185"/>
      <c r="Z29" s="185"/>
      <c r="AA29" s="185"/>
      <c r="AB29" s="185"/>
      <c r="AC29" s="185"/>
      <c r="AD29" s="185"/>
      <c r="AE29" s="185"/>
      <c r="AK29" s="186">
        <f>W29*L29</f>
        <v>0</v>
      </c>
      <c r="AL29" s="185"/>
      <c r="AM29" s="185"/>
      <c r="AN29" s="185"/>
      <c r="AO29" s="185"/>
      <c r="AQ29" s="124"/>
      <c r="AR29" s="20"/>
    </row>
    <row r="30" spans="2:71" s="21" customFormat="1" ht="14.45" customHeight="1" x14ac:dyDescent="0.25">
      <c r="B30" s="20"/>
      <c r="F30" s="11" t="s">
        <v>42</v>
      </c>
      <c r="L30" s="184">
        <v>0.12</v>
      </c>
      <c r="M30" s="185"/>
      <c r="N30" s="185"/>
      <c r="O30" s="185"/>
      <c r="P30" s="185"/>
      <c r="W30" s="186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6">
        <f>ROUND(AW94, 2)</f>
        <v>0</v>
      </c>
      <c r="AL30" s="185"/>
      <c r="AM30" s="185"/>
      <c r="AN30" s="185"/>
      <c r="AO30" s="185"/>
      <c r="AQ30" s="124"/>
      <c r="AR30" s="20"/>
    </row>
    <row r="31" spans="2:71" s="21" customFormat="1" ht="14.45" hidden="1" customHeight="1" x14ac:dyDescent="0.25">
      <c r="B31" s="20"/>
      <c r="F31" s="11" t="s">
        <v>43</v>
      </c>
      <c r="L31" s="184">
        <v>0.21</v>
      </c>
      <c r="M31" s="185"/>
      <c r="N31" s="185"/>
      <c r="O31" s="185"/>
      <c r="P31" s="185"/>
      <c r="W31" s="186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6">
        <v>0</v>
      </c>
      <c r="AL31" s="185"/>
      <c r="AM31" s="185"/>
      <c r="AN31" s="185"/>
      <c r="AO31" s="185"/>
      <c r="AQ31" s="124"/>
      <c r="AR31" s="20"/>
    </row>
    <row r="32" spans="2:71" s="21" customFormat="1" ht="14.45" hidden="1" customHeight="1" x14ac:dyDescent="0.25">
      <c r="B32" s="20"/>
      <c r="F32" s="11" t="s">
        <v>44</v>
      </c>
      <c r="L32" s="184">
        <v>0.12</v>
      </c>
      <c r="M32" s="185"/>
      <c r="N32" s="185"/>
      <c r="O32" s="185"/>
      <c r="P32" s="185"/>
      <c r="W32" s="186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6">
        <v>0</v>
      </c>
      <c r="AL32" s="185"/>
      <c r="AM32" s="185"/>
      <c r="AN32" s="185"/>
      <c r="AO32" s="185"/>
      <c r="AQ32" s="124"/>
      <c r="AR32" s="20"/>
    </row>
    <row r="33" spans="2:44" s="21" customFormat="1" ht="14.45" hidden="1" customHeight="1" x14ac:dyDescent="0.25">
      <c r="B33" s="20"/>
      <c r="F33" s="11" t="s">
        <v>45</v>
      </c>
      <c r="L33" s="184">
        <v>0</v>
      </c>
      <c r="M33" s="185"/>
      <c r="N33" s="185"/>
      <c r="O33" s="185"/>
      <c r="P33" s="185"/>
      <c r="W33" s="186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6">
        <v>0</v>
      </c>
      <c r="AL33" s="185"/>
      <c r="AM33" s="185"/>
      <c r="AN33" s="185"/>
      <c r="AO33" s="185"/>
      <c r="AQ33" s="124"/>
      <c r="AR33" s="20"/>
    </row>
    <row r="34" spans="2:44" s="16" customFormat="1" ht="6.95" customHeight="1" x14ac:dyDescent="0.25">
      <c r="B34" s="15"/>
      <c r="AQ34" s="123"/>
      <c r="AR34" s="15"/>
    </row>
    <row r="35" spans="2:44" s="16" customFormat="1" ht="25.9" customHeight="1" x14ac:dyDescent="0.25">
      <c r="B35" s="15"/>
      <c r="C35" s="22"/>
      <c r="D35" s="23" t="s">
        <v>46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 t="s">
        <v>47</v>
      </c>
      <c r="U35" s="24"/>
      <c r="V35" s="24"/>
      <c r="W35" s="24"/>
      <c r="X35" s="187" t="s">
        <v>48</v>
      </c>
      <c r="Y35" s="188"/>
      <c r="Z35" s="188"/>
      <c r="AA35" s="188"/>
      <c r="AB35" s="188"/>
      <c r="AC35" s="24"/>
      <c r="AD35" s="24"/>
      <c r="AE35" s="24"/>
      <c r="AF35" s="24"/>
      <c r="AG35" s="24"/>
      <c r="AH35" s="24"/>
      <c r="AI35" s="24"/>
      <c r="AJ35" s="24"/>
      <c r="AK35" s="189">
        <f>AK26+AK29</f>
        <v>0</v>
      </c>
      <c r="AL35" s="188"/>
      <c r="AM35" s="188"/>
      <c r="AN35" s="188"/>
      <c r="AO35" s="190"/>
      <c r="AP35" s="22"/>
      <c r="AQ35" s="125"/>
      <c r="AR35" s="15"/>
    </row>
    <row r="36" spans="2:44" s="16" customFormat="1" ht="6.95" customHeight="1" x14ac:dyDescent="0.25">
      <c r="B36" s="15"/>
      <c r="AQ36" s="123"/>
      <c r="AR36" s="15"/>
    </row>
    <row r="37" spans="2:44" s="16" customFormat="1" ht="14.45" customHeight="1" x14ac:dyDescent="0.25">
      <c r="B37" s="15"/>
      <c r="AQ37" s="123"/>
      <c r="AR37" s="15"/>
    </row>
    <row r="38" spans="2:44" ht="14.45" customHeight="1" x14ac:dyDescent="0.25">
      <c r="B38" s="5"/>
      <c r="AQ38" s="122"/>
      <c r="AR38" s="5"/>
    </row>
    <row r="39" spans="2:44" ht="14.45" customHeight="1" x14ac:dyDescent="0.25">
      <c r="B39" s="5"/>
      <c r="AQ39" s="122"/>
      <c r="AR39" s="5"/>
    </row>
    <row r="40" spans="2:44" ht="14.45" customHeight="1" x14ac:dyDescent="0.25">
      <c r="B40" s="5"/>
      <c r="AQ40" s="122"/>
      <c r="AR40" s="5"/>
    </row>
    <row r="41" spans="2:44" ht="14.45" customHeight="1" x14ac:dyDescent="0.25">
      <c r="B41" s="5"/>
      <c r="AQ41" s="122"/>
      <c r="AR41" s="5"/>
    </row>
    <row r="42" spans="2:44" ht="14.45" customHeight="1" x14ac:dyDescent="0.25">
      <c r="B42" s="5"/>
      <c r="AQ42" s="122"/>
      <c r="AR42" s="5"/>
    </row>
    <row r="43" spans="2:44" ht="14.45" customHeight="1" x14ac:dyDescent="0.25">
      <c r="B43" s="5"/>
      <c r="AQ43" s="122"/>
      <c r="AR43" s="5"/>
    </row>
    <row r="44" spans="2:44" ht="14.45" customHeight="1" x14ac:dyDescent="0.25">
      <c r="B44" s="5"/>
      <c r="AQ44" s="122"/>
      <c r="AR44" s="5"/>
    </row>
    <row r="45" spans="2:44" ht="14.45" customHeight="1" x14ac:dyDescent="0.25">
      <c r="B45" s="5"/>
      <c r="AQ45" s="122"/>
      <c r="AR45" s="5"/>
    </row>
    <row r="46" spans="2:44" ht="14.45" customHeight="1" x14ac:dyDescent="0.25">
      <c r="B46" s="5"/>
      <c r="AQ46" s="122"/>
      <c r="AR46" s="5"/>
    </row>
    <row r="47" spans="2:44" ht="14.45" customHeight="1" x14ac:dyDescent="0.25">
      <c r="B47" s="5"/>
      <c r="AQ47" s="122"/>
      <c r="AR47" s="5"/>
    </row>
    <row r="48" spans="2:44" ht="14.45" customHeight="1" x14ac:dyDescent="0.25">
      <c r="B48" s="5"/>
      <c r="AQ48" s="122"/>
      <c r="AR48" s="5"/>
    </row>
    <row r="49" spans="2:44" s="16" customFormat="1" ht="14.45" customHeight="1" x14ac:dyDescent="0.25">
      <c r="B49" s="15"/>
      <c r="D49" s="26" t="s">
        <v>49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6" t="s">
        <v>50</v>
      </c>
      <c r="AI49" s="27"/>
      <c r="AJ49" s="27"/>
      <c r="AK49" s="27"/>
      <c r="AL49" s="27"/>
      <c r="AM49" s="27"/>
      <c r="AN49" s="27"/>
      <c r="AO49" s="27"/>
      <c r="AQ49" s="123"/>
      <c r="AR49" s="15"/>
    </row>
    <row r="50" spans="2:44" x14ac:dyDescent="0.25">
      <c r="B50" s="5"/>
      <c r="AQ50" s="122"/>
      <c r="AR50" s="5"/>
    </row>
    <row r="51" spans="2:44" x14ac:dyDescent="0.25">
      <c r="B51" s="5"/>
      <c r="AQ51" s="122"/>
      <c r="AR51" s="5"/>
    </row>
    <row r="52" spans="2:44" x14ac:dyDescent="0.25">
      <c r="B52" s="5"/>
      <c r="AQ52" s="122"/>
      <c r="AR52" s="5"/>
    </row>
    <row r="53" spans="2:44" x14ac:dyDescent="0.25">
      <c r="B53" s="5"/>
      <c r="AQ53" s="122"/>
      <c r="AR53" s="5"/>
    </row>
    <row r="54" spans="2:44" x14ac:dyDescent="0.25">
      <c r="B54" s="5"/>
      <c r="AQ54" s="122"/>
      <c r="AR54" s="5"/>
    </row>
    <row r="55" spans="2:44" x14ac:dyDescent="0.25">
      <c r="B55" s="5"/>
      <c r="AQ55" s="122"/>
      <c r="AR55" s="5"/>
    </row>
    <row r="56" spans="2:44" x14ac:dyDescent="0.25">
      <c r="B56" s="5"/>
      <c r="AQ56" s="122"/>
      <c r="AR56" s="5"/>
    </row>
    <row r="57" spans="2:44" x14ac:dyDescent="0.25">
      <c r="B57" s="5"/>
      <c r="AQ57" s="122"/>
      <c r="AR57" s="5"/>
    </row>
    <row r="58" spans="2:44" x14ac:dyDescent="0.25">
      <c r="B58" s="5"/>
      <c r="AQ58" s="122"/>
      <c r="AR58" s="5"/>
    </row>
    <row r="59" spans="2:44" x14ac:dyDescent="0.25">
      <c r="B59" s="5"/>
      <c r="AQ59" s="122"/>
      <c r="AR59" s="5"/>
    </row>
    <row r="60" spans="2:44" s="16" customFormat="1" x14ac:dyDescent="0.25">
      <c r="B60" s="15"/>
      <c r="D60" s="28" t="s">
        <v>51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28" t="s">
        <v>52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8" t="s">
        <v>51</v>
      </c>
      <c r="AI60" s="18"/>
      <c r="AJ60" s="18"/>
      <c r="AK60" s="18"/>
      <c r="AL60" s="18"/>
      <c r="AM60" s="28" t="s">
        <v>52</v>
      </c>
      <c r="AN60" s="18"/>
      <c r="AO60" s="18"/>
      <c r="AQ60" s="123"/>
      <c r="AR60" s="15"/>
    </row>
    <row r="61" spans="2:44" x14ac:dyDescent="0.25">
      <c r="B61" s="5"/>
      <c r="AQ61" s="122"/>
      <c r="AR61" s="5"/>
    </row>
    <row r="62" spans="2:44" x14ac:dyDescent="0.25">
      <c r="B62" s="5"/>
      <c r="AQ62" s="122"/>
      <c r="AR62" s="5"/>
    </row>
    <row r="63" spans="2:44" x14ac:dyDescent="0.25">
      <c r="B63" s="5"/>
      <c r="AQ63" s="122"/>
      <c r="AR63" s="5"/>
    </row>
    <row r="64" spans="2:44" s="16" customFormat="1" x14ac:dyDescent="0.25">
      <c r="B64" s="15"/>
      <c r="D64" s="26" t="s">
        <v>53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6" t="s">
        <v>54</v>
      </c>
      <c r="AI64" s="27"/>
      <c r="AJ64" s="27"/>
      <c r="AK64" s="27"/>
      <c r="AL64" s="27"/>
      <c r="AM64" s="27"/>
      <c r="AN64" s="27"/>
      <c r="AO64" s="27"/>
      <c r="AQ64" s="123"/>
      <c r="AR64" s="15"/>
    </row>
    <row r="65" spans="2:44" x14ac:dyDescent="0.25">
      <c r="B65" s="5"/>
      <c r="AQ65" s="122"/>
      <c r="AR65" s="5"/>
    </row>
    <row r="66" spans="2:44" x14ac:dyDescent="0.25">
      <c r="B66" s="5"/>
      <c r="AQ66" s="122"/>
      <c r="AR66" s="5"/>
    </row>
    <row r="67" spans="2:44" x14ac:dyDescent="0.25">
      <c r="B67" s="5"/>
      <c r="AQ67" s="122"/>
      <c r="AR67" s="5"/>
    </row>
    <row r="68" spans="2:44" x14ac:dyDescent="0.25">
      <c r="B68" s="5"/>
      <c r="AQ68" s="122"/>
      <c r="AR68" s="5"/>
    </row>
    <row r="69" spans="2:44" x14ac:dyDescent="0.25">
      <c r="B69" s="5"/>
      <c r="AQ69" s="122"/>
      <c r="AR69" s="5"/>
    </row>
    <row r="70" spans="2:44" x14ac:dyDescent="0.25">
      <c r="B70" s="5"/>
      <c r="AQ70" s="122"/>
      <c r="AR70" s="5"/>
    </row>
    <row r="71" spans="2:44" x14ac:dyDescent="0.25">
      <c r="B71" s="5"/>
      <c r="AQ71" s="122"/>
      <c r="AR71" s="5"/>
    </row>
    <row r="72" spans="2:44" x14ac:dyDescent="0.25">
      <c r="B72" s="5"/>
      <c r="AQ72" s="122"/>
      <c r="AR72" s="5"/>
    </row>
    <row r="73" spans="2:44" x14ac:dyDescent="0.25">
      <c r="B73" s="5"/>
      <c r="AQ73" s="122"/>
      <c r="AR73" s="5"/>
    </row>
    <row r="74" spans="2:44" x14ac:dyDescent="0.25">
      <c r="B74" s="5"/>
      <c r="AQ74" s="122"/>
      <c r="AR74" s="5"/>
    </row>
    <row r="75" spans="2:44" s="16" customFormat="1" x14ac:dyDescent="0.25">
      <c r="B75" s="15"/>
      <c r="D75" s="28" t="s">
        <v>51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28" t="s">
        <v>52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28" t="s">
        <v>51</v>
      </c>
      <c r="AI75" s="18"/>
      <c r="AJ75" s="18"/>
      <c r="AK75" s="18"/>
      <c r="AL75" s="18"/>
      <c r="AM75" s="28" t="s">
        <v>52</v>
      </c>
      <c r="AN75" s="18"/>
      <c r="AO75" s="18"/>
      <c r="AQ75" s="123"/>
      <c r="AR75" s="15"/>
    </row>
    <row r="76" spans="2:44" s="16" customFormat="1" x14ac:dyDescent="0.25">
      <c r="B76" s="15"/>
      <c r="AQ76" s="123"/>
      <c r="AR76" s="15"/>
    </row>
    <row r="77" spans="2:44" s="16" customFormat="1" ht="6.9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126"/>
      <c r="AR77" s="15"/>
    </row>
    <row r="81" spans="1:91" s="16" customFormat="1" ht="6.95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128"/>
      <c r="AR81" s="15"/>
    </row>
    <row r="82" spans="1:91" s="16" customFormat="1" ht="24.95" customHeight="1" x14ac:dyDescent="0.25">
      <c r="B82" s="15"/>
      <c r="C82" s="6" t="s">
        <v>55</v>
      </c>
      <c r="AQ82" s="123"/>
      <c r="AR82" s="15"/>
    </row>
    <row r="83" spans="1:91" s="16" customFormat="1" ht="6.95" customHeight="1" x14ac:dyDescent="0.25">
      <c r="B83" s="15"/>
      <c r="AQ83" s="123"/>
      <c r="AR83" s="15"/>
    </row>
    <row r="84" spans="1:91" s="33" customFormat="1" ht="12" customHeight="1" x14ac:dyDescent="0.25">
      <c r="B84" s="34"/>
      <c r="C84" s="11" t="s">
        <v>12</v>
      </c>
      <c r="L84" s="33" t="str">
        <f>K5</f>
        <v>1825-A1</v>
      </c>
      <c r="AQ84" s="129"/>
      <c r="AR84" s="34"/>
    </row>
    <row r="85" spans="1:91" s="35" customFormat="1" ht="36.950000000000003" customHeight="1" x14ac:dyDescent="0.25">
      <c r="B85" s="36"/>
      <c r="C85" s="37" t="s">
        <v>14</v>
      </c>
      <c r="L85" s="160" t="str">
        <f>K6</f>
        <v>REKONSTRUKCE ELEKTROINSTALACE OBJEKTU A3 – HAVARIJNÍ STAV
Budova A1 - 1.-5.NP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Q85" s="130"/>
      <c r="AR85" s="36"/>
    </row>
    <row r="86" spans="1:91" s="16" customFormat="1" ht="6.95" customHeight="1" x14ac:dyDescent="0.25">
      <c r="B86" s="15"/>
      <c r="AQ86" s="123"/>
      <c r="AR86" s="15"/>
    </row>
    <row r="87" spans="1:91" s="16" customFormat="1" ht="12" customHeight="1" x14ac:dyDescent="0.25">
      <c r="B87" s="15"/>
      <c r="C87" s="11" t="s">
        <v>17</v>
      </c>
      <c r="L87" s="38" t="str">
        <f>IF(K8="","",K8)</f>
        <v>624 00 Brno, Čichnova 982/23</v>
      </c>
      <c r="AI87" s="11" t="s">
        <v>19</v>
      </c>
      <c r="AM87" s="171" t="str">
        <f>IF(AN8= "","",AN8)</f>
        <v>10/2025</v>
      </c>
      <c r="AN87" s="171"/>
      <c r="AQ87" s="123"/>
      <c r="AR87" s="15"/>
    </row>
    <row r="88" spans="1:91" s="16" customFormat="1" ht="6.95" customHeight="1" x14ac:dyDescent="0.25">
      <c r="B88" s="15"/>
      <c r="AQ88" s="123"/>
      <c r="AR88" s="15"/>
    </row>
    <row r="89" spans="1:91" s="16" customFormat="1" ht="15.2" customHeight="1" x14ac:dyDescent="0.25">
      <c r="B89" s="15"/>
      <c r="C89" s="11" t="s">
        <v>21</v>
      </c>
      <c r="L89" s="33" t="str">
        <f>IF(E11= "","",E11)</f>
        <v>SŠIPF Brno</v>
      </c>
      <c r="AI89" s="11" t="s">
        <v>29</v>
      </c>
      <c r="AM89" s="172" t="str">
        <f>IF(E17="","",E17)</f>
        <v>Ing. Tomáš Blažek</v>
      </c>
      <c r="AN89" s="173"/>
      <c r="AO89" s="173"/>
      <c r="AP89" s="173"/>
      <c r="AQ89" s="123"/>
      <c r="AR89" s="15"/>
      <c r="AS89" s="174" t="s">
        <v>56</v>
      </c>
      <c r="AT89" s="175"/>
      <c r="AU89" s="40"/>
      <c r="AV89" s="40"/>
      <c r="AW89" s="40"/>
      <c r="AX89" s="40"/>
      <c r="AY89" s="40"/>
      <c r="AZ89" s="40"/>
      <c r="BA89" s="40"/>
      <c r="BB89" s="40"/>
      <c r="BC89" s="40"/>
      <c r="BD89" s="41"/>
    </row>
    <row r="90" spans="1:91" s="16" customFormat="1" ht="15.2" customHeight="1" x14ac:dyDescent="0.25">
      <c r="B90" s="15"/>
      <c r="C90" s="11" t="s">
        <v>27</v>
      </c>
      <c r="L90" s="199" t="str">
        <f>IF(E14="","",E14)</f>
        <v xml:space="preserve"> </v>
      </c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11" t="s">
        <v>34</v>
      </c>
      <c r="AM90" s="172" t="str">
        <f>IF(E20="","",E20)</f>
        <v>Ing. Tomáš Blažek</v>
      </c>
      <c r="AN90" s="173"/>
      <c r="AO90" s="173"/>
      <c r="AP90" s="173"/>
      <c r="AQ90" s="123"/>
      <c r="AR90" s="15"/>
      <c r="AS90" s="176"/>
      <c r="AT90" s="177"/>
      <c r="BD90" s="43"/>
    </row>
    <row r="91" spans="1:91" s="16" customFormat="1" ht="10.9" customHeight="1" x14ac:dyDescent="0.25">
      <c r="B91" s="15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Q91" s="123"/>
      <c r="AR91" s="15"/>
      <c r="AS91" s="176"/>
      <c r="AT91" s="177"/>
      <c r="BD91" s="43"/>
    </row>
    <row r="92" spans="1:91" s="16" customFormat="1" ht="29.25" customHeight="1" x14ac:dyDescent="0.25">
      <c r="B92" s="15"/>
      <c r="C92" s="178" t="s">
        <v>57</v>
      </c>
      <c r="D92" s="179"/>
      <c r="E92" s="179"/>
      <c r="F92" s="179"/>
      <c r="G92" s="179"/>
      <c r="H92" s="44"/>
      <c r="I92" s="180" t="s">
        <v>58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59</v>
      </c>
      <c r="AH92" s="179"/>
      <c r="AI92" s="179"/>
      <c r="AJ92" s="179"/>
      <c r="AK92" s="179"/>
      <c r="AL92" s="179"/>
      <c r="AM92" s="179"/>
      <c r="AN92" s="180" t="s">
        <v>60</v>
      </c>
      <c r="AO92" s="179"/>
      <c r="AP92" s="182"/>
      <c r="AQ92" s="131"/>
      <c r="AR92" s="15"/>
      <c r="AS92" s="45" t="s">
        <v>62</v>
      </c>
      <c r="AT92" s="46" t="s">
        <v>63</v>
      </c>
      <c r="AU92" s="46" t="s">
        <v>64</v>
      </c>
      <c r="AV92" s="46" t="s">
        <v>65</v>
      </c>
      <c r="AW92" s="46" t="s">
        <v>66</v>
      </c>
      <c r="AX92" s="46" t="s">
        <v>67</v>
      </c>
      <c r="AY92" s="46" t="s">
        <v>68</v>
      </c>
      <c r="AZ92" s="46" t="s">
        <v>69</v>
      </c>
      <c r="BA92" s="46" t="s">
        <v>70</v>
      </c>
      <c r="BB92" s="46" t="s">
        <v>71</v>
      </c>
      <c r="BC92" s="46" t="s">
        <v>72</v>
      </c>
      <c r="BD92" s="47" t="s">
        <v>73</v>
      </c>
    </row>
    <row r="93" spans="1:91" s="16" customFormat="1" ht="10.9" customHeight="1" x14ac:dyDescent="0.25">
      <c r="B93" s="15"/>
      <c r="AQ93" s="123"/>
      <c r="AR93" s="15"/>
      <c r="AS93" s="48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1"/>
    </row>
    <row r="94" spans="1:91" s="49" customFormat="1" ht="32.450000000000003" customHeight="1" x14ac:dyDescent="0.25">
      <c r="B94" s="50"/>
      <c r="C94" s="51" t="s">
        <v>74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69">
        <f>SUM(AG95:AM100)</f>
        <v>0</v>
      </c>
      <c r="AH94" s="169"/>
      <c r="AI94" s="169"/>
      <c r="AJ94" s="169"/>
      <c r="AK94" s="169"/>
      <c r="AL94" s="169"/>
      <c r="AM94" s="169"/>
      <c r="AN94" s="170">
        <f>SUM(AN95:AP100)</f>
        <v>0</v>
      </c>
      <c r="AO94" s="170"/>
      <c r="AP94" s="170"/>
      <c r="AQ94" s="132"/>
      <c r="AR94" s="50"/>
      <c r="AS94" s="54">
        <f>ROUND(SUM(AS95:AS99),2)</f>
        <v>0</v>
      </c>
      <c r="AT94" s="55">
        <f t="shared" ref="AT94:AT99" si="0">ROUND(SUM(AV94:AW94),2)</f>
        <v>699504.69</v>
      </c>
      <c r="AU94" s="56">
        <f>ROUND(SUM(AU95:AU99),5)</f>
        <v>2984.3188</v>
      </c>
      <c r="AV94" s="55">
        <f>ROUND(AZ94*L29,2)</f>
        <v>699504.69</v>
      </c>
      <c r="AW94" s="55">
        <f>ROUND(BA94*L30,2)</f>
        <v>0</v>
      </c>
      <c r="AX94" s="55">
        <f>ROUND(BB94*L29,2)</f>
        <v>0</v>
      </c>
      <c r="AY94" s="55">
        <f>ROUND(BC94*L30,2)</f>
        <v>0</v>
      </c>
      <c r="AZ94" s="55">
        <f>ROUND(SUM(AZ95:AZ99),2)</f>
        <v>3330974.72</v>
      </c>
      <c r="BA94" s="55">
        <f>ROUND(SUM(BA95:BA99),2)</f>
        <v>0</v>
      </c>
      <c r="BB94" s="55">
        <f>ROUND(SUM(BB95:BB99),2)</f>
        <v>0</v>
      </c>
      <c r="BC94" s="55">
        <f>ROUND(SUM(BC95:BC99),2)</f>
        <v>0</v>
      </c>
      <c r="BD94" s="57">
        <f>ROUND(SUM(BD95:BD99),2)</f>
        <v>0</v>
      </c>
      <c r="BS94" s="58" t="s">
        <v>75</v>
      </c>
      <c r="BT94" s="58" t="s">
        <v>76</v>
      </c>
      <c r="BU94" s="59" t="s">
        <v>77</v>
      </c>
      <c r="BV94" s="58" t="s">
        <v>78</v>
      </c>
      <c r="BW94" s="58" t="s">
        <v>4</v>
      </c>
      <c r="BX94" s="58" t="s">
        <v>79</v>
      </c>
      <c r="CL94" s="58" t="s">
        <v>1</v>
      </c>
    </row>
    <row r="95" spans="1:91" s="69" customFormat="1" ht="16.5" customHeight="1" x14ac:dyDescent="0.25">
      <c r="A95" s="60"/>
      <c r="B95" s="61"/>
      <c r="C95" s="62"/>
      <c r="D95" s="166"/>
      <c r="E95" s="166"/>
      <c r="F95" s="166"/>
      <c r="G95" s="166"/>
      <c r="H95" s="166"/>
      <c r="I95" s="64"/>
      <c r="J95" s="166" t="s">
        <v>80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7">
        <f>'A1-1'!J30</f>
        <v>0</v>
      </c>
      <c r="AH95" s="168"/>
      <c r="AI95" s="168"/>
      <c r="AJ95" s="168"/>
      <c r="AK95" s="168"/>
      <c r="AL95" s="168"/>
      <c r="AM95" s="168"/>
      <c r="AN95" s="167">
        <f>'A1-1'!J39</f>
        <v>0</v>
      </c>
      <c r="AO95" s="168"/>
      <c r="AP95" s="168"/>
      <c r="AQ95" s="133"/>
      <c r="AR95" s="61"/>
      <c r="AS95" s="65">
        <v>0</v>
      </c>
      <c r="AT95" s="66">
        <f t="shared" si="0"/>
        <v>349752.35</v>
      </c>
      <c r="AU95" s="67">
        <f>'[1]08 - rekonstrukce A1 - 6.NP'!P130</f>
        <v>1492.1594</v>
      </c>
      <c r="AV95" s="66">
        <f>'[1]08 - rekonstrukce A1 - 6.NP'!J33</f>
        <v>349752.35</v>
      </c>
      <c r="AW95" s="66">
        <f>'[1]08 - rekonstrukce A1 - 6.NP'!J34</f>
        <v>0</v>
      </c>
      <c r="AX95" s="66">
        <f>'[1]08 - rekonstrukce A1 - 6.NP'!J35</f>
        <v>0</v>
      </c>
      <c r="AY95" s="66">
        <f>'[1]08 - rekonstrukce A1 - 6.NP'!J36</f>
        <v>0</v>
      </c>
      <c r="AZ95" s="66">
        <f>'[1]08 - rekonstrukce A1 - 6.NP'!F33</f>
        <v>1665487.36</v>
      </c>
      <c r="BA95" s="66">
        <f>'[1]08 - rekonstrukce A1 - 6.NP'!F34</f>
        <v>0</v>
      </c>
      <c r="BB95" s="66">
        <f>'[1]08 - rekonstrukce A1 - 6.NP'!F35</f>
        <v>0</v>
      </c>
      <c r="BC95" s="66">
        <f>'[1]08 - rekonstrukce A1 - 6.NP'!F36</f>
        <v>0</v>
      </c>
      <c r="BD95" s="68">
        <f>'[1]08 - rekonstrukce A1 - 6.NP'!F37</f>
        <v>0</v>
      </c>
      <c r="BT95" s="70" t="s">
        <v>81</v>
      </c>
      <c r="BV95" s="70" t="s">
        <v>78</v>
      </c>
      <c r="BW95" s="70" t="s">
        <v>82</v>
      </c>
      <c r="BX95" s="70" t="s">
        <v>4</v>
      </c>
      <c r="CL95" s="70" t="s">
        <v>1</v>
      </c>
      <c r="CM95" s="70" t="s">
        <v>83</v>
      </c>
    </row>
    <row r="96" spans="1:91" s="69" customFormat="1" ht="16.5" customHeight="1" x14ac:dyDescent="0.25">
      <c r="A96" s="60"/>
      <c r="B96" s="61"/>
      <c r="C96" s="62"/>
      <c r="D96" s="63"/>
      <c r="E96" s="63"/>
      <c r="F96" s="63"/>
      <c r="G96" s="63"/>
      <c r="H96" s="63"/>
      <c r="I96" s="64"/>
      <c r="J96" s="166" t="s">
        <v>84</v>
      </c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7">
        <f>'A1-2'!J30</f>
        <v>0</v>
      </c>
      <c r="AH96" s="168"/>
      <c r="AI96" s="168"/>
      <c r="AJ96" s="168"/>
      <c r="AK96" s="168"/>
      <c r="AL96" s="168"/>
      <c r="AM96" s="168"/>
      <c r="AN96" s="167">
        <f>'A1-2'!J39</f>
        <v>0</v>
      </c>
      <c r="AO96" s="168"/>
      <c r="AP96" s="168"/>
      <c r="AQ96" s="133"/>
      <c r="AR96" s="61"/>
      <c r="AS96" s="65"/>
      <c r="AT96" s="66"/>
      <c r="AU96" s="67"/>
      <c r="AV96" s="66"/>
      <c r="AW96" s="66"/>
      <c r="AX96" s="66"/>
      <c r="AY96" s="66"/>
      <c r="AZ96" s="66"/>
      <c r="BA96" s="66"/>
      <c r="BB96" s="66"/>
      <c r="BC96" s="66"/>
      <c r="BD96" s="68"/>
      <c r="BT96" s="70"/>
      <c r="BV96" s="70"/>
      <c r="BW96" s="70"/>
      <c r="BX96" s="70"/>
      <c r="CL96" s="70"/>
      <c r="CM96" s="70"/>
    </row>
    <row r="97" spans="1:91" s="69" customFormat="1" ht="16.5" customHeight="1" x14ac:dyDescent="0.25">
      <c r="A97" s="60"/>
      <c r="B97" s="61"/>
      <c r="C97" s="62"/>
      <c r="D97" s="63"/>
      <c r="E97" s="63"/>
      <c r="F97" s="63"/>
      <c r="G97" s="63"/>
      <c r="H97" s="63"/>
      <c r="I97" s="64"/>
      <c r="J97" s="166" t="s">
        <v>85</v>
      </c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7">
        <f>'A1-3'!J30</f>
        <v>0</v>
      </c>
      <c r="AH97" s="168"/>
      <c r="AI97" s="168"/>
      <c r="AJ97" s="168"/>
      <c r="AK97" s="168"/>
      <c r="AL97" s="168"/>
      <c r="AM97" s="168"/>
      <c r="AN97" s="167">
        <f>'A1-3'!J39</f>
        <v>0</v>
      </c>
      <c r="AO97" s="168"/>
      <c r="AP97" s="168"/>
      <c r="AQ97" s="133"/>
      <c r="AR97" s="61"/>
      <c r="AS97" s="65"/>
      <c r="AT97" s="66"/>
      <c r="AU97" s="67"/>
      <c r="AV97" s="66"/>
      <c r="AW97" s="66"/>
      <c r="AX97" s="66"/>
      <c r="AY97" s="66"/>
      <c r="AZ97" s="66"/>
      <c r="BA97" s="66"/>
      <c r="BB97" s="66"/>
      <c r="BC97" s="66"/>
      <c r="BD97" s="68"/>
      <c r="BT97" s="70"/>
      <c r="BV97" s="70"/>
      <c r="BW97" s="70"/>
      <c r="BX97" s="70"/>
      <c r="CL97" s="70"/>
      <c r="CM97" s="70"/>
    </row>
    <row r="98" spans="1:91" s="69" customFormat="1" ht="16.5" customHeight="1" x14ac:dyDescent="0.25">
      <c r="A98" s="60"/>
      <c r="B98" s="61"/>
      <c r="C98" s="62"/>
      <c r="D98" s="63"/>
      <c r="E98" s="63"/>
      <c r="F98" s="63"/>
      <c r="G98" s="63"/>
      <c r="H98" s="63"/>
      <c r="I98" s="64"/>
      <c r="J98" s="166" t="s">
        <v>86</v>
      </c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7">
        <f>'A1-4'!J30</f>
        <v>0</v>
      </c>
      <c r="AH98" s="168"/>
      <c r="AI98" s="168"/>
      <c r="AJ98" s="168"/>
      <c r="AK98" s="168"/>
      <c r="AL98" s="168"/>
      <c r="AM98" s="168"/>
      <c r="AN98" s="167">
        <f>'A1-4'!J39</f>
        <v>0</v>
      </c>
      <c r="AO98" s="168"/>
      <c r="AP98" s="168"/>
      <c r="AQ98" s="133"/>
      <c r="AR98" s="61"/>
      <c r="AS98" s="65"/>
      <c r="AT98" s="66"/>
      <c r="AU98" s="67"/>
      <c r="AV98" s="66"/>
      <c r="AW98" s="66"/>
      <c r="AX98" s="66"/>
      <c r="AY98" s="66"/>
      <c r="AZ98" s="66"/>
      <c r="BA98" s="66"/>
      <c r="BB98" s="66"/>
      <c r="BC98" s="66"/>
      <c r="BD98" s="68"/>
      <c r="BT98" s="70"/>
      <c r="BV98" s="70"/>
      <c r="BW98" s="70"/>
      <c r="BX98" s="70"/>
      <c r="CL98" s="70"/>
      <c r="CM98" s="70"/>
    </row>
    <row r="99" spans="1:91" s="69" customFormat="1" ht="16.5" customHeight="1" x14ac:dyDescent="0.25">
      <c r="A99" s="60"/>
      <c r="B99" s="61"/>
      <c r="C99" s="62"/>
      <c r="D99" s="166"/>
      <c r="E99" s="166"/>
      <c r="F99" s="166"/>
      <c r="G99" s="166"/>
      <c r="H99" s="166"/>
      <c r="I99" s="64"/>
      <c r="J99" s="166" t="s">
        <v>87</v>
      </c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7">
        <f>'A1-5'!J30</f>
        <v>0</v>
      </c>
      <c r="AH99" s="168"/>
      <c r="AI99" s="168"/>
      <c r="AJ99" s="168"/>
      <c r="AK99" s="168"/>
      <c r="AL99" s="168"/>
      <c r="AM99" s="168"/>
      <c r="AN99" s="167">
        <f>'A1-5'!J39</f>
        <v>0</v>
      </c>
      <c r="AO99" s="168"/>
      <c r="AP99" s="168"/>
      <c r="AQ99" s="133"/>
      <c r="AR99" s="61"/>
      <c r="AS99" s="65">
        <v>0</v>
      </c>
      <c r="AT99" s="66">
        <f t="shared" si="0"/>
        <v>349752.35</v>
      </c>
      <c r="AU99" s="67">
        <f>'[1]09 - rekonstrukce A1 - 7.NP'!P130</f>
        <v>1492.1594</v>
      </c>
      <c r="AV99" s="66">
        <f>'[1]09 - rekonstrukce A1 - 7.NP'!J33</f>
        <v>349752.35</v>
      </c>
      <c r="AW99" s="66">
        <f>'[1]09 - rekonstrukce A1 - 7.NP'!J34</f>
        <v>0</v>
      </c>
      <c r="AX99" s="66">
        <f>'[1]09 - rekonstrukce A1 - 7.NP'!J35</f>
        <v>0</v>
      </c>
      <c r="AY99" s="66">
        <f>'[1]09 - rekonstrukce A1 - 7.NP'!J36</f>
        <v>0</v>
      </c>
      <c r="AZ99" s="66">
        <f>'[1]09 - rekonstrukce A1 - 7.NP'!F33</f>
        <v>1665487.36</v>
      </c>
      <c r="BA99" s="66">
        <f>'[1]09 - rekonstrukce A1 - 7.NP'!F34</f>
        <v>0</v>
      </c>
      <c r="BB99" s="66">
        <f>'[1]09 - rekonstrukce A1 - 7.NP'!F35</f>
        <v>0</v>
      </c>
      <c r="BC99" s="66">
        <f>'[1]09 - rekonstrukce A1 - 7.NP'!F36</f>
        <v>0</v>
      </c>
      <c r="BD99" s="68">
        <f>'[1]09 - rekonstrukce A1 - 7.NP'!F37</f>
        <v>0</v>
      </c>
      <c r="BT99" s="70" t="s">
        <v>81</v>
      </c>
      <c r="BV99" s="70" t="s">
        <v>78</v>
      </c>
      <c r="BW99" s="70" t="s">
        <v>88</v>
      </c>
      <c r="BX99" s="70" t="s">
        <v>4</v>
      </c>
      <c r="CL99" s="70" t="s">
        <v>1</v>
      </c>
      <c r="CM99" s="70" t="s">
        <v>83</v>
      </c>
    </row>
    <row r="100" spans="1:91" s="16" customFormat="1" x14ac:dyDescent="0.25">
      <c r="B100" s="15"/>
      <c r="J100" s="166" t="s">
        <v>89</v>
      </c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7">
        <f>'A1-schodiště'!J30</f>
        <v>0</v>
      </c>
      <c r="AH100" s="168"/>
      <c r="AI100" s="168"/>
      <c r="AJ100" s="168"/>
      <c r="AK100" s="168"/>
      <c r="AL100" s="168"/>
      <c r="AM100" s="168"/>
      <c r="AN100" s="167">
        <f>'A1-schodiště'!J39</f>
        <v>0</v>
      </c>
      <c r="AO100" s="168"/>
      <c r="AP100" s="168"/>
      <c r="AQ100" s="123"/>
      <c r="AR100" s="15"/>
    </row>
    <row r="101" spans="1:91" s="16" customFormat="1" ht="6.95" customHeight="1" x14ac:dyDescent="0.25"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126"/>
      <c r="AR101" s="15"/>
    </row>
  </sheetData>
  <sheetProtection selectLockedCells="1"/>
  <mergeCells count="56">
    <mergeCell ref="L28:P28"/>
    <mergeCell ref="W28:AE28"/>
    <mergeCell ref="AK28:AO28"/>
    <mergeCell ref="AR2:BE2"/>
    <mergeCell ref="K5:AO5"/>
    <mergeCell ref="K6:AO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9:H99"/>
    <mergeCell ref="J99:AF99"/>
    <mergeCell ref="AG99:AM99"/>
    <mergeCell ref="AN99:AP99"/>
    <mergeCell ref="J96:AF96"/>
    <mergeCell ref="AG96:AM96"/>
    <mergeCell ref="AN96:AP96"/>
    <mergeCell ref="J97:AF97"/>
    <mergeCell ref="AG97:AM97"/>
    <mergeCell ref="AN97:AP97"/>
    <mergeCell ref="J100:AF100"/>
    <mergeCell ref="AG100:AM100"/>
    <mergeCell ref="AN100:AP100"/>
    <mergeCell ref="J98:AF98"/>
    <mergeCell ref="AG98:AM98"/>
    <mergeCell ref="AN98:AP98"/>
  </mergeCell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3693-7B3C-4D34-B511-249F7932F27B}">
  <dimension ref="B2:L237"/>
  <sheetViews>
    <sheetView showGridLines="0" view="pageBreakPreview" topLeftCell="A118" zoomScale="110" zoomScaleNormal="100" zoomScaleSheetLayoutView="110" workbookViewId="0">
      <selection activeCell="I133" sqref="I133:I236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4.7109375" bestFit="1" customWidth="1"/>
    <col min="12" max="12" width="8" customWidth="1"/>
    <col min="13" max="18" width="9.140625" customWidth="1"/>
  </cols>
  <sheetData>
    <row r="2" spans="2:12" ht="36.950000000000003" customHeight="1" x14ac:dyDescent="0.25"/>
    <row r="3" spans="2:12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127"/>
      <c r="L3" s="5"/>
    </row>
    <row r="4" spans="2:12" ht="24.95" customHeight="1" x14ac:dyDescent="0.25">
      <c r="B4" s="5"/>
      <c r="D4" s="6" t="s">
        <v>90</v>
      </c>
      <c r="K4" s="122"/>
      <c r="L4" s="5"/>
    </row>
    <row r="5" spans="2:12" ht="6.95" customHeight="1" x14ac:dyDescent="0.25">
      <c r="B5" s="5"/>
      <c r="K5" s="122"/>
      <c r="L5" s="5"/>
    </row>
    <row r="6" spans="2:12" ht="12" customHeight="1" x14ac:dyDescent="0.25">
      <c r="B6" s="5"/>
      <c r="D6" s="11" t="s">
        <v>14</v>
      </c>
      <c r="K6" s="122"/>
      <c r="L6" s="5"/>
    </row>
    <row r="7" spans="2:12" ht="26.25" customHeight="1" x14ac:dyDescent="0.25">
      <c r="B7" s="5"/>
      <c r="E7" s="162" t="str">
        <f>#REF!</f>
        <v>REKONSTRUKCE ELEKTROINSTALACE OBJEKTU A3 – HAVARIJNÍ STAV</v>
      </c>
      <c r="F7" s="163"/>
      <c r="G7" s="163"/>
      <c r="H7" s="163"/>
      <c r="K7" s="122"/>
      <c r="L7" s="5"/>
    </row>
    <row r="8" spans="2:12" s="16" customFormat="1" ht="12" customHeight="1" x14ac:dyDescent="0.25">
      <c r="B8" s="15"/>
      <c r="D8" s="11" t="s">
        <v>91</v>
      </c>
      <c r="K8" s="123"/>
      <c r="L8" s="15"/>
    </row>
    <row r="9" spans="2:12" s="16" customFormat="1" ht="16.5" customHeight="1" x14ac:dyDescent="0.25">
      <c r="B9" s="15"/>
      <c r="E9" s="160" t="s">
        <v>489</v>
      </c>
      <c r="F9" s="161"/>
      <c r="G9" s="161"/>
      <c r="H9" s="161"/>
      <c r="K9" s="123"/>
      <c r="L9" s="15"/>
    </row>
    <row r="10" spans="2:12" s="16" customFormat="1" x14ac:dyDescent="0.25">
      <c r="B10" s="15"/>
      <c r="K10" s="123"/>
      <c r="L10" s="15"/>
    </row>
    <row r="11" spans="2:12" s="16" customFormat="1" ht="12" customHeight="1" x14ac:dyDescent="0.25">
      <c r="B11" s="15"/>
      <c r="D11" s="11" t="s">
        <v>15</v>
      </c>
      <c r="F11" s="9" t="s">
        <v>1</v>
      </c>
      <c r="I11" s="11" t="s">
        <v>16</v>
      </c>
      <c r="J11" s="9" t="s">
        <v>1</v>
      </c>
      <c r="K11" s="123"/>
      <c r="L11" s="15"/>
    </row>
    <row r="12" spans="2:12" s="16" customFormat="1" ht="12" customHeight="1" x14ac:dyDescent="0.25">
      <c r="B12" s="15"/>
      <c r="D12" s="11" t="s">
        <v>17</v>
      </c>
      <c r="F12" s="9" t="s">
        <v>28</v>
      </c>
      <c r="I12" s="11" t="s">
        <v>19</v>
      </c>
      <c r="J12" s="39" t="str">
        <f>#REF!</f>
        <v>5. 3. 2023</v>
      </c>
      <c r="K12" s="123"/>
      <c r="L12" s="15"/>
    </row>
    <row r="13" spans="2:12" s="16" customFormat="1" ht="10.9" customHeight="1" x14ac:dyDescent="0.25">
      <c r="B13" s="15"/>
      <c r="K13" s="123"/>
      <c r="L13" s="15"/>
    </row>
    <row r="14" spans="2:12" s="16" customFormat="1" ht="12" customHeight="1" x14ac:dyDescent="0.25">
      <c r="B14" s="15"/>
      <c r="D14" s="11" t="s">
        <v>21</v>
      </c>
      <c r="I14" s="11" t="s">
        <v>22</v>
      </c>
      <c r="J14" s="9" t="str">
        <f>IF(#REF!="","",#REF!)</f>
        <v>00380385</v>
      </c>
      <c r="K14" s="123"/>
      <c r="L14" s="15"/>
    </row>
    <row r="15" spans="2:12" s="16" customFormat="1" ht="18" customHeight="1" x14ac:dyDescent="0.25">
      <c r="B15" s="15"/>
      <c r="E15" s="9" t="str">
        <f>IF(#REF!="","",#REF!)</f>
        <v>SŠIPF Brno</v>
      </c>
      <c r="I15" s="11" t="s">
        <v>25</v>
      </c>
      <c r="J15" s="9" t="str">
        <f>IF(#REF!="","",#REF!)</f>
        <v>CZ00380385</v>
      </c>
      <c r="K15" s="123"/>
      <c r="L15" s="15"/>
    </row>
    <row r="16" spans="2:12" s="16" customFormat="1" ht="6.95" customHeight="1" x14ac:dyDescent="0.25">
      <c r="B16" s="15"/>
      <c r="K16" s="123"/>
      <c r="L16" s="15"/>
    </row>
    <row r="17" spans="2:12" s="16" customFormat="1" ht="12" customHeight="1" x14ac:dyDescent="0.25">
      <c r="B17" s="15"/>
      <c r="D17" s="11" t="s">
        <v>27</v>
      </c>
      <c r="I17" s="11" t="s">
        <v>22</v>
      </c>
      <c r="J17" s="9" t="str">
        <f>#REF!</f>
        <v/>
      </c>
      <c r="K17" s="123"/>
      <c r="L17" s="15"/>
    </row>
    <row r="18" spans="2:12" s="16" customFormat="1" ht="18" customHeight="1" x14ac:dyDescent="0.25">
      <c r="B18" s="15"/>
      <c r="E18" s="164" t="str">
        <f>#REF!</f>
        <v xml:space="preserve"> </v>
      </c>
      <c r="F18" s="164"/>
      <c r="G18" s="164"/>
      <c r="H18" s="164"/>
      <c r="I18" s="11" t="s">
        <v>25</v>
      </c>
      <c r="J18" s="9" t="str">
        <f>#REF!</f>
        <v/>
      </c>
      <c r="K18" s="123"/>
      <c r="L18" s="15"/>
    </row>
    <row r="19" spans="2:12" s="16" customFormat="1" ht="6.95" customHeight="1" x14ac:dyDescent="0.25">
      <c r="B19" s="15"/>
      <c r="K19" s="123"/>
      <c r="L19" s="15"/>
    </row>
    <row r="20" spans="2:12" s="16" customFormat="1" ht="12" customHeight="1" x14ac:dyDescent="0.25">
      <c r="B20" s="15"/>
      <c r="D20" s="11" t="s">
        <v>29</v>
      </c>
      <c r="I20" s="11" t="s">
        <v>22</v>
      </c>
      <c r="J20" s="9" t="str">
        <f>IF(#REF!="","",#REF!)</f>
        <v>04062965</v>
      </c>
      <c r="K20" s="123"/>
      <c r="L20" s="15"/>
    </row>
    <row r="21" spans="2:12" s="16" customFormat="1" ht="18" customHeight="1" x14ac:dyDescent="0.25">
      <c r="B21" s="15"/>
      <c r="E21" s="9" t="str">
        <f>IF(#REF!="","",#REF!)</f>
        <v>Ing. Tomáš Blažek</v>
      </c>
      <c r="I21" s="11" t="s">
        <v>25</v>
      </c>
      <c r="J21" s="9" t="str">
        <f>IF(#REF!="","",#REF!)</f>
        <v>CZ8705081143</v>
      </c>
      <c r="K21" s="123"/>
      <c r="L21" s="15"/>
    </row>
    <row r="22" spans="2:12" s="16" customFormat="1" ht="6.95" customHeight="1" x14ac:dyDescent="0.25">
      <c r="B22" s="15"/>
      <c r="K22" s="123"/>
      <c r="L22" s="15"/>
    </row>
    <row r="23" spans="2:12" s="16" customFormat="1" ht="12" customHeight="1" x14ac:dyDescent="0.25">
      <c r="B23" s="15"/>
      <c r="D23" s="11" t="s">
        <v>34</v>
      </c>
      <c r="I23" s="11" t="s">
        <v>22</v>
      </c>
      <c r="J23" s="9" t="str">
        <f>IF(#REF!="","",#REF!)</f>
        <v>04062965</v>
      </c>
      <c r="K23" s="123"/>
      <c r="L23" s="15"/>
    </row>
    <row r="24" spans="2:12" s="16" customFormat="1" ht="18" customHeight="1" x14ac:dyDescent="0.25">
      <c r="B24" s="15"/>
      <c r="E24" s="9" t="str">
        <f>IF(#REF!="","",#REF!)</f>
        <v>Ing. Tomáš Blažek</v>
      </c>
      <c r="I24" s="11" t="s">
        <v>25</v>
      </c>
      <c r="J24" s="9" t="str">
        <f>IF(#REF!="","",#REF!)</f>
        <v>CZ8705081143</v>
      </c>
      <c r="K24" s="123"/>
      <c r="L24" s="15"/>
    </row>
    <row r="25" spans="2:12" s="16" customFormat="1" ht="6.95" customHeight="1" x14ac:dyDescent="0.25">
      <c r="B25" s="15"/>
      <c r="K25" s="123"/>
      <c r="L25" s="15"/>
    </row>
    <row r="26" spans="2:12" s="16" customFormat="1" ht="12" customHeight="1" x14ac:dyDescent="0.25">
      <c r="B26" s="15"/>
      <c r="D26" s="11" t="s">
        <v>35</v>
      </c>
      <c r="K26" s="123"/>
      <c r="L26" s="15"/>
    </row>
    <row r="27" spans="2:12" s="72" customFormat="1" ht="16.5" customHeight="1" x14ac:dyDescent="0.25">
      <c r="B27" s="71"/>
      <c r="E27" s="165" t="s">
        <v>1</v>
      </c>
      <c r="F27" s="165"/>
      <c r="G27" s="165"/>
      <c r="H27" s="165"/>
      <c r="K27" s="134"/>
      <c r="L27" s="71"/>
    </row>
    <row r="28" spans="2:12" s="16" customFormat="1" ht="6.95" customHeight="1" x14ac:dyDescent="0.25">
      <c r="B28" s="15"/>
      <c r="K28" s="123"/>
      <c r="L28" s="15"/>
    </row>
    <row r="29" spans="2:12" s="16" customFormat="1" ht="6.95" customHeight="1" x14ac:dyDescent="0.25">
      <c r="B29" s="15"/>
      <c r="D29" s="40"/>
      <c r="E29" s="40"/>
      <c r="F29" s="40"/>
      <c r="G29" s="40"/>
      <c r="H29" s="40"/>
      <c r="I29" s="40"/>
      <c r="J29" s="40"/>
      <c r="K29" s="135"/>
      <c r="L29" s="15"/>
    </row>
    <row r="30" spans="2:12" s="16" customFormat="1" ht="25.35" customHeight="1" x14ac:dyDescent="0.25">
      <c r="B30" s="15"/>
      <c r="D30" s="73" t="s">
        <v>36</v>
      </c>
      <c r="J30" s="53">
        <f>ROUND(J130, 2)</f>
        <v>0</v>
      </c>
      <c r="K30" s="123"/>
      <c r="L30" s="15"/>
    </row>
    <row r="31" spans="2:12" s="16" customFormat="1" ht="6.95" customHeight="1" x14ac:dyDescent="0.25">
      <c r="B31" s="15"/>
      <c r="D31" s="40"/>
      <c r="E31" s="40"/>
      <c r="F31" s="40"/>
      <c r="G31" s="40"/>
      <c r="H31" s="40"/>
      <c r="I31" s="40"/>
      <c r="J31" s="40"/>
      <c r="K31" s="135"/>
      <c r="L31" s="15"/>
    </row>
    <row r="32" spans="2:12" s="16" customFormat="1" ht="14.45" customHeight="1" x14ac:dyDescent="0.25">
      <c r="B32" s="15"/>
      <c r="F32" s="19" t="s">
        <v>38</v>
      </c>
      <c r="I32" s="19" t="s">
        <v>37</v>
      </c>
      <c r="J32" s="19" t="s">
        <v>39</v>
      </c>
      <c r="K32" s="123"/>
      <c r="L32" s="15"/>
    </row>
    <row r="33" spans="2:12" s="16" customFormat="1" ht="14.45" customHeight="1" x14ac:dyDescent="0.25">
      <c r="B33" s="15"/>
      <c r="D33" s="42" t="s">
        <v>40</v>
      </c>
      <c r="E33" s="11" t="s">
        <v>41</v>
      </c>
      <c r="F33" s="74">
        <f>J30</f>
        <v>0</v>
      </c>
      <c r="I33" s="75">
        <v>0.21</v>
      </c>
      <c r="J33" s="74">
        <f>F33*I33</f>
        <v>0</v>
      </c>
      <c r="K33" s="123"/>
      <c r="L33" s="15"/>
    </row>
    <row r="34" spans="2:12" s="16" customFormat="1" ht="14.45" customHeight="1" x14ac:dyDescent="0.25">
      <c r="B34" s="15"/>
      <c r="E34" s="11" t="s">
        <v>42</v>
      </c>
      <c r="F34" s="74"/>
      <c r="I34" s="75">
        <v>0.15</v>
      </c>
      <c r="J34" s="74"/>
      <c r="K34" s="123"/>
      <c r="L34" s="15"/>
    </row>
    <row r="35" spans="2:12" s="16" customFormat="1" ht="14.45" hidden="1" customHeight="1" x14ac:dyDescent="0.25">
      <c r="B35" s="15"/>
      <c r="E35" s="11" t="s">
        <v>43</v>
      </c>
      <c r="F35" s="74" t="e">
        <f>ROUND((SUM(#REF!)),  2)</f>
        <v>#REF!</v>
      </c>
      <c r="I35" s="75">
        <v>0.21</v>
      </c>
      <c r="J35" s="74">
        <f>0</f>
        <v>0</v>
      </c>
      <c r="K35" s="123"/>
      <c r="L35" s="15"/>
    </row>
    <row r="36" spans="2:12" s="16" customFormat="1" ht="14.45" hidden="1" customHeight="1" x14ac:dyDescent="0.25">
      <c r="B36" s="15"/>
      <c r="E36" s="11" t="s">
        <v>44</v>
      </c>
      <c r="F36" s="74" t="e">
        <f>ROUND((SUM(#REF!)),  2)</f>
        <v>#REF!</v>
      </c>
      <c r="I36" s="75">
        <v>0.15</v>
      </c>
      <c r="J36" s="74">
        <f>0</f>
        <v>0</v>
      </c>
      <c r="K36" s="123"/>
      <c r="L36" s="15"/>
    </row>
    <row r="37" spans="2:12" s="16" customFormat="1" ht="14.45" hidden="1" customHeight="1" x14ac:dyDescent="0.25">
      <c r="B37" s="15"/>
      <c r="E37" s="11" t="s">
        <v>45</v>
      </c>
      <c r="F37" s="74" t="e">
        <f>ROUND((SUM(#REF!)),  2)</f>
        <v>#REF!</v>
      </c>
      <c r="I37" s="75">
        <v>0</v>
      </c>
      <c r="J37" s="74">
        <f>0</f>
        <v>0</v>
      </c>
      <c r="K37" s="123"/>
      <c r="L37" s="15"/>
    </row>
    <row r="38" spans="2:12" s="16" customFormat="1" ht="6.95" customHeight="1" x14ac:dyDescent="0.25">
      <c r="B38" s="15"/>
      <c r="K38" s="123"/>
      <c r="L38" s="15"/>
    </row>
    <row r="39" spans="2:12" s="16" customFormat="1" ht="25.35" customHeight="1" x14ac:dyDescent="0.25">
      <c r="B39" s="15"/>
      <c r="C39" s="76"/>
      <c r="D39" s="77" t="s">
        <v>46</v>
      </c>
      <c r="E39" s="44"/>
      <c r="F39" s="44"/>
      <c r="G39" s="78" t="s">
        <v>47</v>
      </c>
      <c r="H39" s="79" t="s">
        <v>48</v>
      </c>
      <c r="I39" s="44"/>
      <c r="J39" s="80">
        <f>SUM(J30:J37)</f>
        <v>0</v>
      </c>
      <c r="K39" s="136"/>
      <c r="L39" s="15"/>
    </row>
    <row r="40" spans="2:12" s="16" customFormat="1" ht="14.45" customHeight="1" x14ac:dyDescent="0.25">
      <c r="B40" s="15"/>
      <c r="K40" s="123"/>
      <c r="L40" s="15"/>
    </row>
    <row r="41" spans="2:12" ht="14.45" customHeight="1" x14ac:dyDescent="0.25">
      <c r="B41" s="5"/>
      <c r="K41" s="122"/>
      <c r="L41" s="5"/>
    </row>
    <row r="42" spans="2:12" ht="14.45" customHeight="1" x14ac:dyDescent="0.25">
      <c r="B42" s="5"/>
      <c r="K42" s="122"/>
      <c r="L42" s="5"/>
    </row>
    <row r="43" spans="2:12" ht="14.45" customHeight="1" x14ac:dyDescent="0.25">
      <c r="B43" s="5"/>
      <c r="K43" s="122"/>
      <c r="L43" s="5"/>
    </row>
    <row r="44" spans="2:12" ht="14.45" customHeight="1" x14ac:dyDescent="0.25">
      <c r="B44" s="5"/>
      <c r="K44" s="122"/>
      <c r="L44" s="5"/>
    </row>
    <row r="45" spans="2:12" ht="14.45" customHeight="1" x14ac:dyDescent="0.25">
      <c r="B45" s="5"/>
      <c r="K45" s="122"/>
      <c r="L45" s="5"/>
    </row>
    <row r="46" spans="2:12" ht="14.45" customHeight="1" x14ac:dyDescent="0.25">
      <c r="B46" s="5"/>
      <c r="K46" s="122"/>
      <c r="L46" s="5"/>
    </row>
    <row r="47" spans="2:12" ht="14.45" customHeight="1" x14ac:dyDescent="0.25">
      <c r="B47" s="5"/>
      <c r="K47" s="122"/>
      <c r="L47" s="5"/>
    </row>
    <row r="48" spans="2:12" ht="14.45" customHeight="1" x14ac:dyDescent="0.25">
      <c r="B48" s="5"/>
      <c r="K48" s="122"/>
      <c r="L48" s="5"/>
    </row>
    <row r="49" spans="2:12" ht="14.45" customHeight="1" x14ac:dyDescent="0.25">
      <c r="B49" s="5"/>
      <c r="K49" s="122"/>
      <c r="L49" s="5"/>
    </row>
    <row r="50" spans="2:12" s="16" customFormat="1" ht="14.45" customHeight="1" x14ac:dyDescent="0.25">
      <c r="B50" s="15"/>
      <c r="D50" s="26" t="s">
        <v>49</v>
      </c>
      <c r="E50" s="27"/>
      <c r="F50" s="27"/>
      <c r="G50" s="26" t="s">
        <v>50</v>
      </c>
      <c r="H50" s="27"/>
      <c r="I50" s="27"/>
      <c r="J50" s="27"/>
      <c r="K50" s="137"/>
      <c r="L50" s="15"/>
    </row>
    <row r="51" spans="2:12" x14ac:dyDescent="0.25">
      <c r="B51" s="5"/>
      <c r="K51" s="122"/>
      <c r="L51" s="5"/>
    </row>
    <row r="52" spans="2:12" x14ac:dyDescent="0.25">
      <c r="B52" s="5"/>
      <c r="K52" s="122"/>
      <c r="L52" s="5"/>
    </row>
    <row r="53" spans="2:12" x14ac:dyDescent="0.25">
      <c r="B53" s="5"/>
      <c r="K53" s="122"/>
      <c r="L53" s="5"/>
    </row>
    <row r="54" spans="2:12" x14ac:dyDescent="0.25">
      <c r="B54" s="5"/>
      <c r="K54" s="122"/>
      <c r="L54" s="5"/>
    </row>
    <row r="55" spans="2:12" x14ac:dyDescent="0.25">
      <c r="B55" s="5"/>
      <c r="K55" s="122"/>
      <c r="L55" s="5"/>
    </row>
    <row r="56" spans="2:12" x14ac:dyDescent="0.25">
      <c r="B56" s="5"/>
      <c r="K56" s="122"/>
      <c r="L56" s="5"/>
    </row>
    <row r="57" spans="2:12" x14ac:dyDescent="0.25">
      <c r="B57" s="5"/>
      <c r="K57" s="122"/>
      <c r="L57" s="5"/>
    </row>
    <row r="58" spans="2:12" x14ac:dyDescent="0.25">
      <c r="B58" s="5"/>
      <c r="K58" s="122"/>
      <c r="L58" s="5"/>
    </row>
    <row r="59" spans="2:12" x14ac:dyDescent="0.25">
      <c r="B59" s="5"/>
      <c r="K59" s="122"/>
      <c r="L59" s="5"/>
    </row>
    <row r="60" spans="2:12" x14ac:dyDescent="0.25">
      <c r="B60" s="5"/>
      <c r="K60" s="122"/>
      <c r="L60" s="5"/>
    </row>
    <row r="61" spans="2:12" s="16" customFormat="1" x14ac:dyDescent="0.25">
      <c r="B61" s="15"/>
      <c r="D61" s="28" t="s">
        <v>51</v>
      </c>
      <c r="E61" s="18"/>
      <c r="F61" s="81" t="s">
        <v>52</v>
      </c>
      <c r="G61" s="28" t="s">
        <v>51</v>
      </c>
      <c r="H61" s="18"/>
      <c r="I61" s="18"/>
      <c r="J61" s="82" t="s">
        <v>52</v>
      </c>
      <c r="K61" s="138"/>
      <c r="L61" s="15"/>
    </row>
    <row r="62" spans="2:12" x14ac:dyDescent="0.25">
      <c r="B62" s="5"/>
      <c r="K62" s="122"/>
      <c r="L62" s="5"/>
    </row>
    <row r="63" spans="2:12" x14ac:dyDescent="0.25">
      <c r="B63" s="5"/>
      <c r="K63" s="122"/>
      <c r="L63" s="5"/>
    </row>
    <row r="64" spans="2:12" x14ac:dyDescent="0.25">
      <c r="B64" s="5"/>
      <c r="K64" s="122"/>
      <c r="L64" s="5"/>
    </row>
    <row r="65" spans="2:12" s="16" customFormat="1" x14ac:dyDescent="0.25">
      <c r="B65" s="15"/>
      <c r="D65" s="26" t="s">
        <v>53</v>
      </c>
      <c r="E65" s="27"/>
      <c r="F65" s="27"/>
      <c r="G65" s="26" t="s">
        <v>54</v>
      </c>
      <c r="H65" s="27"/>
      <c r="I65" s="27"/>
      <c r="J65" s="27"/>
      <c r="K65" s="137"/>
      <c r="L65" s="15"/>
    </row>
    <row r="66" spans="2:12" x14ac:dyDescent="0.25">
      <c r="B66" s="5"/>
      <c r="K66" s="122"/>
      <c r="L66" s="5"/>
    </row>
    <row r="67" spans="2:12" x14ac:dyDescent="0.25">
      <c r="B67" s="5"/>
      <c r="K67" s="122"/>
      <c r="L67" s="5"/>
    </row>
    <row r="68" spans="2:12" x14ac:dyDescent="0.25">
      <c r="B68" s="5"/>
      <c r="K68" s="122"/>
      <c r="L68" s="5"/>
    </row>
    <row r="69" spans="2:12" x14ac:dyDescent="0.25">
      <c r="B69" s="5"/>
      <c r="K69" s="122"/>
      <c r="L69" s="5"/>
    </row>
    <row r="70" spans="2:12" x14ac:dyDescent="0.25">
      <c r="B70" s="5"/>
      <c r="K70" s="122"/>
      <c r="L70" s="5"/>
    </row>
    <row r="71" spans="2:12" x14ac:dyDescent="0.25">
      <c r="B71" s="5"/>
      <c r="K71" s="122"/>
      <c r="L71" s="5"/>
    </row>
    <row r="72" spans="2:12" x14ac:dyDescent="0.25">
      <c r="B72" s="5"/>
      <c r="K72" s="122"/>
      <c r="L72" s="5"/>
    </row>
    <row r="73" spans="2:12" x14ac:dyDescent="0.25">
      <c r="B73" s="5"/>
      <c r="K73" s="122"/>
      <c r="L73" s="5"/>
    </row>
    <row r="74" spans="2:12" x14ac:dyDescent="0.25">
      <c r="B74" s="5"/>
      <c r="K74" s="122"/>
      <c r="L74" s="5"/>
    </row>
    <row r="75" spans="2:12" x14ac:dyDescent="0.25">
      <c r="B75" s="5"/>
      <c r="K75" s="122"/>
      <c r="L75" s="5"/>
    </row>
    <row r="76" spans="2:12" s="16" customFormat="1" x14ac:dyDescent="0.25">
      <c r="B76" s="15"/>
      <c r="D76" s="28" t="s">
        <v>51</v>
      </c>
      <c r="E76" s="18"/>
      <c r="F76" s="81" t="s">
        <v>52</v>
      </c>
      <c r="G76" s="28" t="s">
        <v>51</v>
      </c>
      <c r="H76" s="18"/>
      <c r="I76" s="18"/>
      <c r="J76" s="82" t="s">
        <v>52</v>
      </c>
      <c r="K76" s="138"/>
      <c r="L76" s="15"/>
    </row>
    <row r="77" spans="2:12" s="16" customFormat="1" ht="14.4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126"/>
      <c r="L77" s="15"/>
    </row>
    <row r="81" spans="2:12" s="16" customFormat="1" ht="6.95" hidden="1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5"/>
    </row>
    <row r="82" spans="2:12" s="16" customFormat="1" ht="24.95" hidden="1" customHeight="1" x14ac:dyDescent="0.25">
      <c r="B82" s="15"/>
      <c r="C82" s="6" t="s">
        <v>92</v>
      </c>
      <c r="L82" s="15"/>
    </row>
    <row r="83" spans="2:12" s="16" customFormat="1" ht="6.95" hidden="1" customHeight="1" x14ac:dyDescent="0.25">
      <c r="B83" s="15"/>
      <c r="L83" s="15"/>
    </row>
    <row r="84" spans="2:12" s="16" customFormat="1" ht="12" hidden="1" customHeight="1" x14ac:dyDescent="0.25">
      <c r="B84" s="15"/>
      <c r="C84" s="11" t="s">
        <v>14</v>
      </c>
      <c r="L84" s="15"/>
    </row>
    <row r="85" spans="2:12" s="16" customFormat="1" ht="26.25" hidden="1" customHeight="1" x14ac:dyDescent="0.25">
      <c r="B85" s="15"/>
      <c r="E85" s="162" t="str">
        <f>E7</f>
        <v>REKONSTRUKCE ELEKTROINSTALACE OBJEKTU A3 – HAVARIJNÍ STAV</v>
      </c>
      <c r="F85" s="163"/>
      <c r="G85" s="163"/>
      <c r="H85" s="163"/>
      <c r="L85" s="15"/>
    </row>
    <row r="86" spans="2:12" s="16" customFormat="1" ht="12" hidden="1" customHeight="1" x14ac:dyDescent="0.25">
      <c r="B86" s="15"/>
      <c r="C86" s="11" t="s">
        <v>91</v>
      </c>
      <c r="L86" s="15"/>
    </row>
    <row r="87" spans="2:12" s="16" customFormat="1" ht="16.5" hidden="1" customHeight="1" x14ac:dyDescent="0.25">
      <c r="B87" s="15"/>
      <c r="E87" s="160" t="str">
        <f>E9</f>
        <v>01 - rekonstrukce A1 - 1.NP</v>
      </c>
      <c r="F87" s="161"/>
      <c r="G87" s="161"/>
      <c r="H87" s="161"/>
      <c r="L87" s="15"/>
    </row>
    <row r="88" spans="2:12" s="16" customFormat="1" ht="6.95" hidden="1" customHeight="1" x14ac:dyDescent="0.25">
      <c r="B88" s="15"/>
      <c r="L88" s="15"/>
    </row>
    <row r="89" spans="2:12" s="16" customFormat="1" ht="12" hidden="1" customHeight="1" x14ac:dyDescent="0.25">
      <c r="B89" s="15"/>
      <c r="C89" s="11" t="s">
        <v>17</v>
      </c>
      <c r="F89" s="9" t="str">
        <f>F12</f>
        <v xml:space="preserve"> </v>
      </c>
      <c r="I89" s="11" t="s">
        <v>19</v>
      </c>
      <c r="J89" s="39" t="str">
        <f>IF(J12="","",J12)</f>
        <v>5. 3. 2023</v>
      </c>
      <c r="L89" s="15"/>
    </row>
    <row r="90" spans="2:12" s="16" customFormat="1" ht="6.95" hidden="1" customHeight="1" x14ac:dyDescent="0.25">
      <c r="B90" s="15"/>
      <c r="L90" s="15"/>
    </row>
    <row r="91" spans="2:12" s="16" customFormat="1" ht="15.2" hidden="1" customHeight="1" x14ac:dyDescent="0.25">
      <c r="B91" s="15"/>
      <c r="C91" s="11" t="s">
        <v>21</v>
      </c>
      <c r="F91" s="9" t="str">
        <f>E15</f>
        <v>SŠIPF Brno</v>
      </c>
      <c r="I91" s="11" t="s">
        <v>29</v>
      </c>
      <c r="J91" s="13" t="str">
        <f>E21</f>
        <v>Ing. Tomáš Blažek</v>
      </c>
      <c r="L91" s="15"/>
    </row>
    <row r="92" spans="2:12" s="16" customFormat="1" ht="15.2" hidden="1" customHeight="1" x14ac:dyDescent="0.25">
      <c r="B92" s="15"/>
      <c r="C92" s="11" t="s">
        <v>27</v>
      </c>
      <c r="F92" s="9" t="str">
        <f>IF(E18="","",E18)</f>
        <v xml:space="preserve"> </v>
      </c>
      <c r="I92" s="11" t="s">
        <v>34</v>
      </c>
      <c r="J92" s="13" t="str">
        <f>E24</f>
        <v>Ing. Tomáš Blažek</v>
      </c>
      <c r="L92" s="15"/>
    </row>
    <row r="93" spans="2:12" s="16" customFormat="1" ht="10.35" hidden="1" customHeight="1" x14ac:dyDescent="0.25">
      <c r="B93" s="15"/>
      <c r="L93" s="15"/>
    </row>
    <row r="94" spans="2:12" s="16" customFormat="1" ht="29.25" hidden="1" customHeight="1" x14ac:dyDescent="0.25">
      <c r="B94" s="15"/>
      <c r="C94" s="83" t="s">
        <v>93</v>
      </c>
      <c r="D94" s="76"/>
      <c r="E94" s="76"/>
      <c r="F94" s="76"/>
      <c r="G94" s="76"/>
      <c r="H94" s="76"/>
      <c r="I94" s="76"/>
      <c r="J94" s="84" t="s">
        <v>94</v>
      </c>
      <c r="K94" s="76"/>
      <c r="L94" s="15"/>
    </row>
    <row r="95" spans="2:12" s="16" customFormat="1" ht="10.35" hidden="1" customHeight="1" x14ac:dyDescent="0.25">
      <c r="B95" s="15"/>
      <c r="L95" s="15"/>
    </row>
    <row r="96" spans="2:12" s="16" customFormat="1" ht="22.9" hidden="1" customHeight="1" x14ac:dyDescent="0.25">
      <c r="B96" s="15"/>
      <c r="C96" s="85" t="s">
        <v>95</v>
      </c>
      <c r="J96" s="53">
        <f>J130</f>
        <v>0</v>
      </c>
      <c r="L96" s="15"/>
    </row>
    <row r="97" spans="2:12" s="87" customFormat="1" ht="24.95" hidden="1" customHeight="1" x14ac:dyDescent="0.25">
      <c r="B97" s="86"/>
      <c r="D97" s="88" t="s">
        <v>96</v>
      </c>
      <c r="E97" s="89"/>
      <c r="F97" s="89"/>
      <c r="G97" s="89"/>
      <c r="H97" s="89"/>
      <c r="I97" s="89"/>
      <c r="J97" s="90">
        <f>J131</f>
        <v>0</v>
      </c>
      <c r="L97" s="86"/>
    </row>
    <row r="98" spans="2:12" s="92" customFormat="1" ht="19.899999999999999" hidden="1" customHeight="1" x14ac:dyDescent="0.25">
      <c r="B98" s="91"/>
      <c r="D98" s="93" t="s">
        <v>97</v>
      </c>
      <c r="E98" s="94"/>
      <c r="F98" s="94"/>
      <c r="G98" s="94"/>
      <c r="H98" s="94"/>
      <c r="I98" s="94"/>
      <c r="J98" s="95">
        <f>J132</f>
        <v>0</v>
      </c>
      <c r="L98" s="91"/>
    </row>
    <row r="99" spans="2:12" s="87" customFormat="1" ht="24.95" hidden="1" customHeight="1" x14ac:dyDescent="0.25">
      <c r="B99" s="86"/>
      <c r="D99" s="88" t="s">
        <v>98</v>
      </c>
      <c r="E99" s="89"/>
      <c r="F99" s="89"/>
      <c r="G99" s="89"/>
      <c r="H99" s="89"/>
      <c r="I99" s="89"/>
      <c r="J99" s="90">
        <f>J141</f>
        <v>0</v>
      </c>
      <c r="L99" s="86"/>
    </row>
    <row r="100" spans="2:12" s="87" customFormat="1" ht="24.95" hidden="1" customHeight="1" x14ac:dyDescent="0.25">
      <c r="B100" s="86"/>
      <c r="D100" s="88" t="s">
        <v>99</v>
      </c>
      <c r="E100" s="89"/>
      <c r="F100" s="89"/>
      <c r="G100" s="89"/>
      <c r="H100" s="89"/>
      <c r="I100" s="89"/>
      <c r="J100" s="90">
        <f>J145</f>
        <v>0</v>
      </c>
      <c r="L100" s="86"/>
    </row>
    <row r="101" spans="2:12" s="92" customFormat="1" ht="19.899999999999999" hidden="1" customHeight="1" x14ac:dyDescent="0.25">
      <c r="B101" s="91"/>
      <c r="D101" s="93" t="s">
        <v>100</v>
      </c>
      <c r="E101" s="94"/>
      <c r="F101" s="94"/>
      <c r="G101" s="94"/>
      <c r="H101" s="94"/>
      <c r="I101" s="94"/>
      <c r="J101" s="95">
        <f>J146</f>
        <v>0</v>
      </c>
      <c r="L101" s="91"/>
    </row>
    <row r="102" spans="2:12" s="87" customFormat="1" ht="24.95" hidden="1" customHeight="1" x14ac:dyDescent="0.25">
      <c r="B102" s="86"/>
      <c r="D102" s="88" t="s">
        <v>101</v>
      </c>
      <c r="E102" s="89"/>
      <c r="F102" s="89"/>
      <c r="G102" s="89"/>
      <c r="H102" s="89"/>
      <c r="I102" s="89"/>
      <c r="J102" s="90">
        <f>J156</f>
        <v>0</v>
      </c>
      <c r="L102" s="86"/>
    </row>
    <row r="103" spans="2:12" s="92" customFormat="1" ht="19.899999999999999" hidden="1" customHeight="1" x14ac:dyDescent="0.25">
      <c r="B103" s="91"/>
      <c r="D103" s="93" t="s">
        <v>102</v>
      </c>
      <c r="E103" s="94"/>
      <c r="F103" s="94"/>
      <c r="G103" s="94"/>
      <c r="H103" s="94"/>
      <c r="I103" s="94"/>
      <c r="J103" s="95">
        <f>J157</f>
        <v>0</v>
      </c>
      <c r="L103" s="91"/>
    </row>
    <row r="104" spans="2:12" s="92" customFormat="1" ht="19.899999999999999" hidden="1" customHeight="1" x14ac:dyDescent="0.25">
      <c r="B104" s="91"/>
      <c r="D104" s="93" t="s">
        <v>103</v>
      </c>
      <c r="E104" s="94"/>
      <c r="F104" s="94"/>
      <c r="G104" s="94"/>
      <c r="H104" s="94"/>
      <c r="I104" s="94"/>
      <c r="J104" s="95">
        <f>J198</f>
        <v>0</v>
      </c>
      <c r="L104" s="91"/>
    </row>
    <row r="105" spans="2:12" s="92" customFormat="1" ht="19.899999999999999" hidden="1" customHeight="1" x14ac:dyDescent="0.25">
      <c r="B105" s="91"/>
      <c r="D105" s="93" t="s">
        <v>104</v>
      </c>
      <c r="E105" s="94"/>
      <c r="F105" s="94"/>
      <c r="G105" s="94"/>
      <c r="H105" s="94"/>
      <c r="I105" s="94"/>
      <c r="J105" s="95">
        <f>J204</f>
        <v>0</v>
      </c>
      <c r="L105" s="91"/>
    </row>
    <row r="106" spans="2:12" s="92" customFormat="1" ht="19.899999999999999" hidden="1" customHeight="1" x14ac:dyDescent="0.25">
      <c r="B106" s="91"/>
      <c r="D106" s="93" t="s">
        <v>105</v>
      </c>
      <c r="E106" s="94"/>
      <c r="F106" s="94"/>
      <c r="G106" s="94"/>
      <c r="H106" s="94"/>
      <c r="I106" s="94"/>
      <c r="J106" s="95">
        <f>J211</f>
        <v>0</v>
      </c>
      <c r="L106" s="91"/>
    </row>
    <row r="107" spans="2:12" s="92" customFormat="1" ht="19.899999999999999" hidden="1" customHeight="1" x14ac:dyDescent="0.25">
      <c r="B107" s="91"/>
      <c r="D107" s="93" t="s">
        <v>106</v>
      </c>
      <c r="E107" s="94"/>
      <c r="F107" s="94"/>
      <c r="G107" s="94"/>
      <c r="H107" s="94"/>
      <c r="I107" s="94"/>
      <c r="J107" s="95">
        <f>J220</f>
        <v>0</v>
      </c>
      <c r="L107" s="91"/>
    </row>
    <row r="108" spans="2:12" s="92" customFormat="1" ht="19.899999999999999" hidden="1" customHeight="1" x14ac:dyDescent="0.25">
      <c r="B108" s="91"/>
      <c r="D108" s="93" t="s">
        <v>107</v>
      </c>
      <c r="E108" s="94"/>
      <c r="F108" s="94"/>
      <c r="G108" s="94"/>
      <c r="H108" s="94"/>
      <c r="I108" s="94"/>
      <c r="J108" s="95">
        <f>J227</f>
        <v>0</v>
      </c>
      <c r="L108" s="91"/>
    </row>
    <row r="109" spans="2:12" s="87" customFormat="1" ht="24.95" hidden="1" customHeight="1" x14ac:dyDescent="0.25">
      <c r="B109" s="86"/>
      <c r="D109" s="88" t="s">
        <v>108</v>
      </c>
      <c r="E109" s="89"/>
      <c r="F109" s="89"/>
      <c r="G109" s="89"/>
      <c r="H109" s="89"/>
      <c r="I109" s="89"/>
      <c r="J109" s="90">
        <f>J229</f>
        <v>0</v>
      </c>
      <c r="L109" s="86"/>
    </row>
    <row r="110" spans="2:12" s="92" customFormat="1" ht="19.899999999999999" hidden="1" customHeight="1" x14ac:dyDescent="0.25">
      <c r="B110" s="91"/>
      <c r="D110" s="93" t="s">
        <v>109</v>
      </c>
      <c r="E110" s="94"/>
      <c r="F110" s="94"/>
      <c r="G110" s="94"/>
      <c r="H110" s="94"/>
      <c r="I110" s="94"/>
      <c r="J110" s="95">
        <f>J230</f>
        <v>0</v>
      </c>
      <c r="L110" s="91"/>
    </row>
    <row r="111" spans="2:12" s="16" customFormat="1" ht="21.75" hidden="1" customHeight="1" x14ac:dyDescent="0.25">
      <c r="B111" s="15"/>
      <c r="L111" s="15"/>
    </row>
    <row r="112" spans="2:12" s="16" customFormat="1" ht="6.95" hidden="1" customHeight="1" x14ac:dyDescent="0.25"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15"/>
    </row>
    <row r="113" spans="2:12" hidden="1" x14ac:dyDescent="0.25"/>
    <row r="114" spans="2:12" hidden="1" x14ac:dyDescent="0.25"/>
    <row r="115" spans="2:12" hidden="1" x14ac:dyDescent="0.25"/>
    <row r="116" spans="2:12" s="16" customFormat="1" ht="6.95" customHeight="1" x14ac:dyDescent="0.25"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15"/>
    </row>
    <row r="117" spans="2:12" s="16" customFormat="1" ht="24.95" customHeight="1" x14ac:dyDescent="0.25">
      <c r="B117" s="15"/>
      <c r="C117" s="6" t="s">
        <v>110</v>
      </c>
      <c r="K117" s="123"/>
      <c r="L117" s="15"/>
    </row>
    <row r="118" spans="2:12" s="16" customFormat="1" ht="6.95" customHeight="1" x14ac:dyDescent="0.25">
      <c r="B118" s="15"/>
      <c r="K118" s="123"/>
      <c r="L118" s="15"/>
    </row>
    <row r="119" spans="2:12" s="16" customFormat="1" ht="12" customHeight="1" x14ac:dyDescent="0.25">
      <c r="B119" s="15"/>
      <c r="C119" s="11" t="s">
        <v>14</v>
      </c>
      <c r="K119" s="123"/>
      <c r="L119" s="15"/>
    </row>
    <row r="120" spans="2:12" s="16" customFormat="1" ht="26.25" customHeight="1" x14ac:dyDescent="0.25">
      <c r="B120" s="15"/>
      <c r="E120" s="162" t="str">
        <f>E7</f>
        <v>REKONSTRUKCE ELEKTROINSTALACE OBJEKTU A3 – HAVARIJNÍ STAV</v>
      </c>
      <c r="F120" s="163"/>
      <c r="G120" s="163"/>
      <c r="H120" s="163"/>
      <c r="K120" s="123"/>
      <c r="L120" s="15"/>
    </row>
    <row r="121" spans="2:12" s="16" customFormat="1" ht="12" customHeight="1" x14ac:dyDescent="0.25">
      <c r="B121" s="15"/>
      <c r="C121" s="11" t="s">
        <v>91</v>
      </c>
      <c r="K121" s="123"/>
      <c r="L121" s="15"/>
    </row>
    <row r="122" spans="2:12" s="16" customFormat="1" ht="16.5" customHeight="1" x14ac:dyDescent="0.25">
      <c r="B122" s="15"/>
      <c r="E122" s="160" t="str">
        <f>E9</f>
        <v>01 - rekonstrukce A1 - 1.NP</v>
      </c>
      <c r="F122" s="161"/>
      <c r="G122" s="161"/>
      <c r="H122" s="161"/>
      <c r="K122" s="123"/>
      <c r="L122" s="15"/>
    </row>
    <row r="123" spans="2:12" s="16" customFormat="1" ht="6.95" customHeight="1" x14ac:dyDescent="0.25">
      <c r="B123" s="15"/>
      <c r="K123" s="123"/>
      <c r="L123" s="15"/>
    </row>
    <row r="124" spans="2:12" s="16" customFormat="1" ht="12" customHeight="1" x14ac:dyDescent="0.25">
      <c r="B124" s="15"/>
      <c r="C124" s="11" t="s">
        <v>17</v>
      </c>
      <c r="F124" s="9" t="str">
        <f>F12</f>
        <v xml:space="preserve"> </v>
      </c>
      <c r="I124" s="11" t="s">
        <v>19</v>
      </c>
      <c r="J124" s="39" t="str">
        <f>IF(J12="","",J12)</f>
        <v>5. 3. 2023</v>
      </c>
      <c r="K124" s="123"/>
      <c r="L124" s="15"/>
    </row>
    <row r="125" spans="2:12" s="16" customFormat="1" ht="6.95" customHeight="1" x14ac:dyDescent="0.25">
      <c r="B125" s="15"/>
      <c r="K125" s="123"/>
      <c r="L125" s="15"/>
    </row>
    <row r="126" spans="2:12" s="16" customFormat="1" ht="15.2" customHeight="1" x14ac:dyDescent="0.25">
      <c r="B126" s="15"/>
      <c r="C126" s="11" t="s">
        <v>21</v>
      </c>
      <c r="F126" s="9" t="str">
        <f>E15</f>
        <v>SŠIPF Brno</v>
      </c>
      <c r="I126" s="11" t="s">
        <v>29</v>
      </c>
      <c r="J126" s="13" t="str">
        <f>E21</f>
        <v>Ing. Tomáš Blažek</v>
      </c>
      <c r="K126" s="123"/>
      <c r="L126" s="15"/>
    </row>
    <row r="127" spans="2:12" s="16" customFormat="1" ht="15.2" customHeight="1" x14ac:dyDescent="0.25">
      <c r="B127" s="15"/>
      <c r="C127" s="11" t="s">
        <v>27</v>
      </c>
      <c r="F127" s="9" t="str">
        <f>IF(E18="","",E18)</f>
        <v xml:space="preserve"> </v>
      </c>
      <c r="I127" s="11" t="s">
        <v>34</v>
      </c>
      <c r="J127" s="13" t="str">
        <f>E24</f>
        <v>Ing. Tomáš Blažek</v>
      </c>
      <c r="K127" s="123"/>
      <c r="L127" s="15"/>
    </row>
    <row r="128" spans="2:12" s="16" customFormat="1" ht="10.35" customHeight="1" x14ac:dyDescent="0.25">
      <c r="B128" s="15"/>
      <c r="K128" s="123"/>
      <c r="L128" s="15"/>
    </row>
    <row r="129" spans="2:12" s="100" customFormat="1" ht="29.25" customHeight="1" x14ac:dyDescent="0.25">
      <c r="B129" s="96"/>
      <c r="C129" s="97" t="s">
        <v>111</v>
      </c>
      <c r="D129" s="98" t="s">
        <v>61</v>
      </c>
      <c r="E129" s="98" t="s">
        <v>57</v>
      </c>
      <c r="F129" s="98" t="s">
        <v>58</v>
      </c>
      <c r="G129" s="98" t="s">
        <v>112</v>
      </c>
      <c r="H129" s="98" t="s">
        <v>113</v>
      </c>
      <c r="I129" s="98" t="s">
        <v>114</v>
      </c>
      <c r="J129" s="99" t="s">
        <v>94</v>
      </c>
      <c r="K129" s="139" t="s">
        <v>115</v>
      </c>
      <c r="L129" s="96"/>
    </row>
    <row r="130" spans="2:12" s="16" customFormat="1" ht="22.9" customHeight="1" x14ac:dyDescent="0.25">
      <c r="B130" s="15"/>
      <c r="C130" s="51" t="s">
        <v>116</v>
      </c>
      <c r="J130" s="101">
        <f>J131+J141+J145+J156+J229</f>
        <v>0</v>
      </c>
      <c r="K130" s="123"/>
      <c r="L130" s="15"/>
    </row>
    <row r="131" spans="2:12" s="103" customFormat="1" ht="25.9" customHeight="1" x14ac:dyDescent="0.2">
      <c r="B131" s="102"/>
      <c r="D131" s="104" t="s">
        <v>75</v>
      </c>
      <c r="E131" s="105" t="s">
        <v>117</v>
      </c>
      <c r="F131" s="105" t="s">
        <v>118</v>
      </c>
      <c r="J131" s="106">
        <f>J132</f>
        <v>0</v>
      </c>
      <c r="K131" s="140"/>
      <c r="L131" s="102"/>
    </row>
    <row r="132" spans="2:12" s="103" customFormat="1" ht="22.9" customHeight="1" x14ac:dyDescent="0.2">
      <c r="B132" s="102"/>
      <c r="D132" s="104" t="s">
        <v>75</v>
      </c>
      <c r="E132" s="107" t="s">
        <v>119</v>
      </c>
      <c r="F132" s="107" t="s">
        <v>120</v>
      </c>
      <c r="J132" s="108">
        <f>SUM(J133:J140)</f>
        <v>0</v>
      </c>
      <c r="K132" s="140"/>
      <c r="L132" s="102"/>
    </row>
    <row r="133" spans="2:12" s="16" customFormat="1" ht="16.5" customHeight="1" x14ac:dyDescent="0.25">
      <c r="B133" s="15"/>
      <c r="C133" s="109" t="s">
        <v>81</v>
      </c>
      <c r="D133" s="109" t="s">
        <v>121</v>
      </c>
      <c r="E133" s="110" t="s">
        <v>122</v>
      </c>
      <c r="F133" s="111" t="s">
        <v>123</v>
      </c>
      <c r="G133" s="112" t="s">
        <v>124</v>
      </c>
      <c r="H133" s="113">
        <v>1.6</v>
      </c>
      <c r="I133" s="149"/>
      <c r="J133" s="114">
        <f>H133*I133</f>
        <v>0</v>
      </c>
      <c r="K133" s="141"/>
      <c r="L133" s="15"/>
    </row>
    <row r="134" spans="2:12" s="16" customFormat="1" ht="24.2" customHeight="1" x14ac:dyDescent="0.25">
      <c r="B134" s="15"/>
      <c r="C134" s="109" t="s">
        <v>83</v>
      </c>
      <c r="D134" s="109" t="s">
        <v>121</v>
      </c>
      <c r="E134" s="110" t="s">
        <v>126</v>
      </c>
      <c r="F134" s="111" t="s">
        <v>127</v>
      </c>
      <c r="G134" s="112" t="s">
        <v>124</v>
      </c>
      <c r="H134" s="113">
        <v>24</v>
      </c>
      <c r="I134" s="149"/>
      <c r="J134" s="114">
        <f t="shared" ref="J134:J140" si="0">H134*I134</f>
        <v>0</v>
      </c>
      <c r="K134" s="141"/>
      <c r="L134" s="15"/>
    </row>
    <row r="135" spans="2:12" s="16" customFormat="1" ht="24.2" customHeight="1" x14ac:dyDescent="0.25">
      <c r="B135" s="15"/>
      <c r="C135" s="109" t="s">
        <v>128</v>
      </c>
      <c r="D135" s="109" t="s">
        <v>121</v>
      </c>
      <c r="E135" s="110" t="s">
        <v>129</v>
      </c>
      <c r="F135" s="111" t="s">
        <v>130</v>
      </c>
      <c r="G135" s="112" t="s">
        <v>124</v>
      </c>
      <c r="H135" s="113">
        <v>0.8</v>
      </c>
      <c r="I135" s="149"/>
      <c r="J135" s="114">
        <f t="shared" si="0"/>
        <v>0</v>
      </c>
      <c r="K135" s="141"/>
      <c r="L135" s="15"/>
    </row>
    <row r="136" spans="2:12" s="16" customFormat="1" ht="24.2" customHeight="1" x14ac:dyDescent="0.25">
      <c r="B136" s="15"/>
      <c r="C136" s="109" t="s">
        <v>125</v>
      </c>
      <c r="D136" s="109" t="s">
        <v>121</v>
      </c>
      <c r="E136" s="110" t="s">
        <v>131</v>
      </c>
      <c r="F136" s="111" t="s">
        <v>132</v>
      </c>
      <c r="G136" s="112" t="s">
        <v>124</v>
      </c>
      <c r="H136" s="113">
        <v>4</v>
      </c>
      <c r="I136" s="149"/>
      <c r="J136" s="114">
        <f t="shared" si="0"/>
        <v>0</v>
      </c>
      <c r="K136" s="141"/>
      <c r="L136" s="15"/>
    </row>
    <row r="137" spans="2:12" s="16" customFormat="1" ht="24.2" customHeight="1" x14ac:dyDescent="0.25">
      <c r="B137" s="15"/>
      <c r="C137" s="109" t="s">
        <v>133</v>
      </c>
      <c r="D137" s="109" t="s">
        <v>121</v>
      </c>
      <c r="E137" s="110" t="s">
        <v>134</v>
      </c>
      <c r="F137" s="111" t="s">
        <v>135</v>
      </c>
      <c r="G137" s="112" t="s">
        <v>124</v>
      </c>
      <c r="H137" s="113">
        <v>0.8</v>
      </c>
      <c r="I137" s="149"/>
      <c r="J137" s="114">
        <f t="shared" si="0"/>
        <v>0</v>
      </c>
      <c r="K137" s="141"/>
      <c r="L137" s="15"/>
    </row>
    <row r="138" spans="2:12" s="16" customFormat="1" ht="24.2" customHeight="1" x14ac:dyDescent="0.25">
      <c r="B138" s="15"/>
      <c r="C138" s="109" t="s">
        <v>136</v>
      </c>
      <c r="D138" s="109" t="s">
        <v>121</v>
      </c>
      <c r="E138" s="110" t="s">
        <v>137</v>
      </c>
      <c r="F138" s="111" t="s">
        <v>138</v>
      </c>
      <c r="G138" s="112" t="s">
        <v>124</v>
      </c>
      <c r="H138" s="113">
        <v>4</v>
      </c>
      <c r="I138" s="149"/>
      <c r="J138" s="114">
        <f t="shared" si="0"/>
        <v>0</v>
      </c>
      <c r="K138" s="141"/>
      <c r="L138" s="15"/>
    </row>
    <row r="139" spans="2:12" s="16" customFormat="1" ht="24.2" customHeight="1" x14ac:dyDescent="0.25">
      <c r="B139" s="15"/>
      <c r="C139" s="109" t="s">
        <v>139</v>
      </c>
      <c r="D139" s="109" t="s">
        <v>121</v>
      </c>
      <c r="E139" s="110" t="s">
        <v>140</v>
      </c>
      <c r="F139" s="111" t="s">
        <v>141</v>
      </c>
      <c r="G139" s="112" t="s">
        <v>124</v>
      </c>
      <c r="H139" s="113">
        <v>1.6</v>
      </c>
      <c r="I139" s="149"/>
      <c r="J139" s="114">
        <f t="shared" si="0"/>
        <v>0</v>
      </c>
      <c r="K139" s="141"/>
      <c r="L139" s="15"/>
    </row>
    <row r="140" spans="2:12" s="16" customFormat="1" ht="24.2" customHeight="1" x14ac:dyDescent="0.25">
      <c r="B140" s="15"/>
      <c r="C140" s="109" t="s">
        <v>142</v>
      </c>
      <c r="D140" s="109" t="s">
        <v>121</v>
      </c>
      <c r="E140" s="110" t="s">
        <v>143</v>
      </c>
      <c r="F140" s="111" t="s">
        <v>144</v>
      </c>
      <c r="G140" s="112" t="s">
        <v>124</v>
      </c>
      <c r="H140" s="113">
        <v>1.6</v>
      </c>
      <c r="I140" s="149"/>
      <c r="J140" s="114">
        <f t="shared" si="0"/>
        <v>0</v>
      </c>
      <c r="K140" s="141"/>
      <c r="L140" s="15"/>
    </row>
    <row r="141" spans="2:12" s="103" customFormat="1" ht="25.9" customHeight="1" x14ac:dyDescent="0.2">
      <c r="B141" s="102"/>
      <c r="D141" s="104" t="s">
        <v>75</v>
      </c>
      <c r="E141" s="105" t="s">
        <v>145</v>
      </c>
      <c r="F141" s="105" t="s">
        <v>146</v>
      </c>
      <c r="I141" s="198"/>
      <c r="J141" s="106">
        <f>SUM(J142:J144)</f>
        <v>0</v>
      </c>
      <c r="K141" s="140"/>
      <c r="L141" s="102"/>
    </row>
    <row r="142" spans="2:12" s="16" customFormat="1" ht="21.75" customHeight="1" x14ac:dyDescent="0.25">
      <c r="B142" s="15"/>
      <c r="C142" s="144" t="s">
        <v>150</v>
      </c>
      <c r="D142" s="144" t="s">
        <v>121</v>
      </c>
      <c r="E142" s="145" t="s">
        <v>151</v>
      </c>
      <c r="F142" s="146" t="s">
        <v>496</v>
      </c>
      <c r="G142" s="147" t="s">
        <v>147</v>
      </c>
      <c r="H142" s="148">
        <v>45</v>
      </c>
      <c r="I142" s="149"/>
      <c r="J142" s="114">
        <f t="shared" ref="J142:J144" si="1">H142*I142</f>
        <v>0</v>
      </c>
      <c r="K142" s="141"/>
      <c r="L142" s="15"/>
    </row>
    <row r="143" spans="2:12" s="16" customFormat="1" ht="37.9" customHeight="1" x14ac:dyDescent="0.25">
      <c r="B143" s="15"/>
      <c r="C143" s="150" t="s">
        <v>8</v>
      </c>
      <c r="D143" s="150" t="s">
        <v>149</v>
      </c>
      <c r="E143" s="151" t="s">
        <v>152</v>
      </c>
      <c r="F143" s="152" t="s">
        <v>497</v>
      </c>
      <c r="G143" s="153" t="s">
        <v>147</v>
      </c>
      <c r="H143" s="154">
        <v>45</v>
      </c>
      <c r="I143" s="155"/>
      <c r="J143" s="155">
        <f t="shared" si="1"/>
        <v>0</v>
      </c>
      <c r="K143" s="142"/>
      <c r="L143" s="121"/>
    </row>
    <row r="144" spans="2:12" s="16" customFormat="1" ht="24.2" customHeight="1" x14ac:dyDescent="0.25">
      <c r="B144" s="15"/>
      <c r="C144" s="109" t="s">
        <v>153</v>
      </c>
      <c r="D144" s="109" t="s">
        <v>121</v>
      </c>
      <c r="E144" s="110" t="s">
        <v>154</v>
      </c>
      <c r="F144" s="111" t="s">
        <v>155</v>
      </c>
      <c r="G144" s="112" t="s">
        <v>156</v>
      </c>
      <c r="H144" s="113">
        <v>10</v>
      </c>
      <c r="I144" s="149"/>
      <c r="J144" s="114">
        <f t="shared" si="1"/>
        <v>0</v>
      </c>
      <c r="K144" s="141"/>
      <c r="L144" s="15"/>
    </row>
    <row r="145" spans="2:12" s="103" customFormat="1" ht="25.9" customHeight="1" x14ac:dyDescent="0.2">
      <c r="B145" s="102"/>
      <c r="D145" s="104" t="s">
        <v>75</v>
      </c>
      <c r="E145" s="105" t="s">
        <v>157</v>
      </c>
      <c r="F145" s="105" t="s">
        <v>158</v>
      </c>
      <c r="I145" s="198"/>
      <c r="J145" s="106">
        <f>J146</f>
        <v>0</v>
      </c>
      <c r="K145" s="140"/>
      <c r="L145" s="102"/>
    </row>
    <row r="146" spans="2:12" s="103" customFormat="1" ht="22.9" customHeight="1" x14ac:dyDescent="0.2">
      <c r="B146" s="102"/>
      <c r="D146" s="104" t="s">
        <v>75</v>
      </c>
      <c r="E146" s="107" t="s">
        <v>159</v>
      </c>
      <c r="F146" s="107" t="s">
        <v>160</v>
      </c>
      <c r="I146" s="198"/>
      <c r="J146" s="108">
        <f>SUM(J147:J155)</f>
        <v>0</v>
      </c>
      <c r="K146" s="140"/>
      <c r="L146" s="102"/>
    </row>
    <row r="147" spans="2:12" s="16" customFormat="1" ht="24.2" customHeight="1" x14ac:dyDescent="0.25">
      <c r="B147" s="15"/>
      <c r="C147" s="109" t="s">
        <v>161</v>
      </c>
      <c r="D147" s="109" t="s">
        <v>121</v>
      </c>
      <c r="E147" s="110" t="s">
        <v>162</v>
      </c>
      <c r="F147" s="111" t="s">
        <v>163</v>
      </c>
      <c r="G147" s="112" t="s">
        <v>164</v>
      </c>
      <c r="H147" s="113">
        <v>92</v>
      </c>
      <c r="I147" s="149"/>
      <c r="J147" s="114">
        <f t="shared" ref="J147:J155" si="2">H147*I147</f>
        <v>0</v>
      </c>
      <c r="K147" s="141"/>
      <c r="L147" s="15"/>
    </row>
    <row r="148" spans="2:12" s="16" customFormat="1" ht="24.2" customHeight="1" x14ac:dyDescent="0.25">
      <c r="B148" s="15"/>
      <c r="C148" s="115" t="s">
        <v>165</v>
      </c>
      <c r="D148" s="115" t="s">
        <v>149</v>
      </c>
      <c r="E148" s="116" t="s">
        <v>166</v>
      </c>
      <c r="F148" s="117" t="s">
        <v>167</v>
      </c>
      <c r="G148" s="118" t="s">
        <v>164</v>
      </c>
      <c r="H148" s="119">
        <v>36</v>
      </c>
      <c r="I148" s="155"/>
      <c r="J148" s="155">
        <f t="shared" si="2"/>
        <v>0</v>
      </c>
      <c r="K148" s="142"/>
      <c r="L148" s="121"/>
    </row>
    <row r="149" spans="2:12" s="16" customFormat="1" ht="24.2" customHeight="1" x14ac:dyDescent="0.25">
      <c r="B149" s="15"/>
      <c r="C149" s="115" t="s">
        <v>168</v>
      </c>
      <c r="D149" s="115" t="s">
        <v>149</v>
      </c>
      <c r="E149" s="116" t="s">
        <v>169</v>
      </c>
      <c r="F149" s="117" t="s">
        <v>170</v>
      </c>
      <c r="G149" s="118" t="s">
        <v>164</v>
      </c>
      <c r="H149" s="119">
        <v>7</v>
      </c>
      <c r="I149" s="155"/>
      <c r="J149" s="155">
        <f t="shared" si="2"/>
        <v>0</v>
      </c>
      <c r="K149" s="142"/>
      <c r="L149" s="121"/>
    </row>
    <row r="150" spans="2:12" s="16" customFormat="1" ht="24.2" customHeight="1" x14ac:dyDescent="0.25">
      <c r="B150" s="15"/>
      <c r="C150" s="115" t="s">
        <v>171</v>
      </c>
      <c r="D150" s="115" t="s">
        <v>149</v>
      </c>
      <c r="E150" s="116" t="s">
        <v>172</v>
      </c>
      <c r="F150" s="117" t="s">
        <v>173</v>
      </c>
      <c r="G150" s="118" t="s">
        <v>164</v>
      </c>
      <c r="H150" s="119">
        <v>10</v>
      </c>
      <c r="I150" s="155"/>
      <c r="J150" s="155">
        <f t="shared" si="2"/>
        <v>0</v>
      </c>
      <c r="K150" s="142"/>
      <c r="L150" s="121"/>
    </row>
    <row r="151" spans="2:12" s="16" customFormat="1" ht="24.2" customHeight="1" x14ac:dyDescent="0.25">
      <c r="B151" s="15"/>
      <c r="C151" s="115" t="s">
        <v>174</v>
      </c>
      <c r="D151" s="115" t="s">
        <v>149</v>
      </c>
      <c r="E151" s="116" t="s">
        <v>175</v>
      </c>
      <c r="F151" s="117" t="s">
        <v>176</v>
      </c>
      <c r="G151" s="118" t="s">
        <v>164</v>
      </c>
      <c r="H151" s="119">
        <v>21</v>
      </c>
      <c r="I151" s="155"/>
      <c r="J151" s="155">
        <f t="shared" si="2"/>
        <v>0</v>
      </c>
      <c r="K151" s="142"/>
      <c r="L151" s="121"/>
    </row>
    <row r="152" spans="2:12" s="16" customFormat="1" ht="24.2" customHeight="1" x14ac:dyDescent="0.25">
      <c r="B152" s="15"/>
      <c r="C152" s="115" t="s">
        <v>177</v>
      </c>
      <c r="D152" s="115" t="s">
        <v>149</v>
      </c>
      <c r="E152" s="116" t="s">
        <v>178</v>
      </c>
      <c r="F152" s="117" t="s">
        <v>179</v>
      </c>
      <c r="G152" s="118" t="s">
        <v>164</v>
      </c>
      <c r="H152" s="119">
        <v>2</v>
      </c>
      <c r="I152" s="155"/>
      <c r="J152" s="155">
        <f t="shared" si="2"/>
        <v>0</v>
      </c>
      <c r="K152" s="142"/>
      <c r="L152" s="121"/>
    </row>
    <row r="153" spans="2:12" s="16" customFormat="1" ht="24.2" customHeight="1" x14ac:dyDescent="0.25">
      <c r="B153" s="15"/>
      <c r="C153" s="115" t="s">
        <v>180</v>
      </c>
      <c r="D153" s="115" t="s">
        <v>149</v>
      </c>
      <c r="E153" s="116" t="s">
        <v>181</v>
      </c>
      <c r="F153" s="117" t="s">
        <v>182</v>
      </c>
      <c r="G153" s="118" t="s">
        <v>164</v>
      </c>
      <c r="H153" s="119">
        <v>6</v>
      </c>
      <c r="I153" s="155"/>
      <c r="J153" s="155">
        <f t="shared" si="2"/>
        <v>0</v>
      </c>
      <c r="K153" s="142"/>
      <c r="L153" s="121"/>
    </row>
    <row r="154" spans="2:12" s="16" customFormat="1" ht="24.2" customHeight="1" x14ac:dyDescent="0.25">
      <c r="B154" s="15"/>
      <c r="C154" s="115" t="s">
        <v>183</v>
      </c>
      <c r="D154" s="115" t="s">
        <v>149</v>
      </c>
      <c r="E154" s="116" t="s">
        <v>184</v>
      </c>
      <c r="F154" s="117" t="s">
        <v>185</v>
      </c>
      <c r="G154" s="118" t="s">
        <v>164</v>
      </c>
      <c r="H154" s="119">
        <v>5</v>
      </c>
      <c r="I154" s="155"/>
      <c r="J154" s="155">
        <f t="shared" si="2"/>
        <v>0</v>
      </c>
      <c r="K154" s="142"/>
      <c r="L154" s="121"/>
    </row>
    <row r="155" spans="2:12" s="16" customFormat="1" ht="24.2" customHeight="1" x14ac:dyDescent="0.25">
      <c r="B155" s="15"/>
      <c r="C155" s="115" t="s">
        <v>186</v>
      </c>
      <c r="D155" s="115" t="s">
        <v>149</v>
      </c>
      <c r="E155" s="116" t="s">
        <v>187</v>
      </c>
      <c r="F155" s="117" t="s">
        <v>185</v>
      </c>
      <c r="G155" s="118" t="s">
        <v>164</v>
      </c>
      <c r="H155" s="119">
        <v>5</v>
      </c>
      <c r="I155" s="155"/>
      <c r="J155" s="155">
        <f t="shared" si="2"/>
        <v>0</v>
      </c>
      <c r="K155" s="142"/>
      <c r="L155" s="121"/>
    </row>
    <row r="156" spans="2:12" s="103" customFormat="1" ht="25.9" customHeight="1" x14ac:dyDescent="0.2">
      <c r="B156" s="102"/>
      <c r="D156" s="104" t="s">
        <v>75</v>
      </c>
      <c r="E156" s="105" t="s">
        <v>149</v>
      </c>
      <c r="F156" s="105" t="s">
        <v>188</v>
      </c>
      <c r="I156" s="198"/>
      <c r="J156" s="106">
        <f>J157+J198+J204+J211+J220+J227</f>
        <v>0</v>
      </c>
      <c r="K156" s="140"/>
      <c r="L156" s="102"/>
    </row>
    <row r="157" spans="2:12" s="103" customFormat="1" ht="22.9" customHeight="1" x14ac:dyDescent="0.2">
      <c r="B157" s="102"/>
      <c r="D157" s="104" t="s">
        <v>75</v>
      </c>
      <c r="E157" s="107" t="s">
        <v>189</v>
      </c>
      <c r="F157" s="107" t="s">
        <v>190</v>
      </c>
      <c r="I157" s="198"/>
      <c r="J157" s="108">
        <f>SUM(J158:J197)</f>
        <v>0</v>
      </c>
      <c r="K157" s="140"/>
      <c r="L157" s="102"/>
    </row>
    <row r="158" spans="2:12" s="16" customFormat="1" ht="24.2" customHeight="1" x14ac:dyDescent="0.25">
      <c r="B158" s="15"/>
      <c r="C158" s="109" t="s">
        <v>191</v>
      </c>
      <c r="D158" s="109" t="s">
        <v>121</v>
      </c>
      <c r="E158" s="110" t="s">
        <v>192</v>
      </c>
      <c r="F158" s="111" t="s">
        <v>193</v>
      </c>
      <c r="G158" s="112" t="s">
        <v>156</v>
      </c>
      <c r="H158" s="113">
        <v>4</v>
      </c>
      <c r="I158" s="149"/>
      <c r="J158" s="114">
        <f t="shared" ref="J158:J197" si="3">H158*I158</f>
        <v>0</v>
      </c>
      <c r="K158" s="141"/>
      <c r="L158" s="15"/>
    </row>
    <row r="159" spans="2:12" s="16" customFormat="1" ht="24.2" customHeight="1" x14ac:dyDescent="0.25">
      <c r="B159" s="15"/>
      <c r="C159" s="115" t="s">
        <v>194</v>
      </c>
      <c r="D159" s="115" t="s">
        <v>149</v>
      </c>
      <c r="E159" s="116" t="s">
        <v>195</v>
      </c>
      <c r="F159" s="117" t="s">
        <v>196</v>
      </c>
      <c r="G159" s="118" t="s">
        <v>156</v>
      </c>
      <c r="H159" s="119">
        <v>2</v>
      </c>
      <c r="I159" s="155"/>
      <c r="J159" s="155">
        <f t="shared" si="3"/>
        <v>0</v>
      </c>
      <c r="K159" s="142"/>
      <c r="L159" s="121"/>
    </row>
    <row r="160" spans="2:12" s="16" customFormat="1" ht="24.2" customHeight="1" x14ac:dyDescent="0.25">
      <c r="B160" s="15"/>
      <c r="C160" s="115" t="s">
        <v>197</v>
      </c>
      <c r="D160" s="115" t="s">
        <v>149</v>
      </c>
      <c r="E160" s="116" t="s">
        <v>198</v>
      </c>
      <c r="F160" s="117" t="s">
        <v>199</v>
      </c>
      <c r="G160" s="118" t="s">
        <v>156</v>
      </c>
      <c r="H160" s="119">
        <v>8</v>
      </c>
      <c r="I160" s="155"/>
      <c r="J160" s="155">
        <f t="shared" si="3"/>
        <v>0</v>
      </c>
      <c r="K160" s="142"/>
      <c r="L160" s="121"/>
    </row>
    <row r="161" spans="2:12" s="16" customFormat="1" ht="24.2" customHeight="1" x14ac:dyDescent="0.25">
      <c r="B161" s="15"/>
      <c r="C161" s="109" t="s">
        <v>200</v>
      </c>
      <c r="D161" s="109" t="s">
        <v>121</v>
      </c>
      <c r="E161" s="110" t="s">
        <v>201</v>
      </c>
      <c r="F161" s="111" t="s">
        <v>202</v>
      </c>
      <c r="G161" s="112" t="s">
        <v>147</v>
      </c>
      <c r="H161" s="113">
        <v>280</v>
      </c>
      <c r="I161" s="149"/>
      <c r="J161" s="114">
        <f t="shared" si="3"/>
        <v>0</v>
      </c>
      <c r="K161" s="141"/>
      <c r="L161" s="15"/>
    </row>
    <row r="162" spans="2:12" s="16" customFormat="1" ht="24.2" customHeight="1" x14ac:dyDescent="0.25">
      <c r="B162" s="15"/>
      <c r="C162" s="115" t="s">
        <v>203</v>
      </c>
      <c r="D162" s="115" t="s">
        <v>149</v>
      </c>
      <c r="E162" s="116" t="s">
        <v>204</v>
      </c>
      <c r="F162" s="117" t="s">
        <v>205</v>
      </c>
      <c r="G162" s="118" t="s">
        <v>147</v>
      </c>
      <c r="H162" s="119">
        <v>280</v>
      </c>
      <c r="I162" s="155"/>
      <c r="J162" s="155">
        <f t="shared" si="3"/>
        <v>0</v>
      </c>
      <c r="K162" s="142"/>
      <c r="L162" s="121"/>
    </row>
    <row r="163" spans="2:12" s="16" customFormat="1" ht="24.2" customHeight="1" x14ac:dyDescent="0.25">
      <c r="B163" s="15"/>
      <c r="C163" s="109" t="s">
        <v>206</v>
      </c>
      <c r="D163" s="109" t="s">
        <v>121</v>
      </c>
      <c r="E163" s="110" t="s">
        <v>207</v>
      </c>
      <c r="F163" s="111" t="s">
        <v>208</v>
      </c>
      <c r="G163" s="112" t="s">
        <v>156</v>
      </c>
      <c r="H163" s="113">
        <v>188</v>
      </c>
      <c r="I163" s="149"/>
      <c r="J163" s="114">
        <f t="shared" si="3"/>
        <v>0</v>
      </c>
      <c r="K163" s="141"/>
      <c r="L163" s="15"/>
    </row>
    <row r="164" spans="2:12" s="16" customFormat="1" ht="24.2" customHeight="1" x14ac:dyDescent="0.25">
      <c r="B164" s="15"/>
      <c r="C164" s="115" t="s">
        <v>209</v>
      </c>
      <c r="D164" s="115" t="s">
        <v>149</v>
      </c>
      <c r="E164" s="116" t="s">
        <v>210</v>
      </c>
      <c r="F164" s="117" t="s">
        <v>211</v>
      </c>
      <c r="G164" s="118" t="s">
        <v>156</v>
      </c>
      <c r="H164" s="119">
        <v>44</v>
      </c>
      <c r="I164" s="155"/>
      <c r="J164" s="155">
        <f t="shared" si="3"/>
        <v>0</v>
      </c>
      <c r="K164" s="142"/>
      <c r="L164" s="121"/>
    </row>
    <row r="165" spans="2:12" s="16" customFormat="1" ht="16.5" customHeight="1" x14ac:dyDescent="0.25">
      <c r="B165" s="15"/>
      <c r="C165" s="115" t="s">
        <v>212</v>
      </c>
      <c r="D165" s="115" t="s">
        <v>149</v>
      </c>
      <c r="E165" s="116" t="s">
        <v>213</v>
      </c>
      <c r="F165" s="117" t="s">
        <v>214</v>
      </c>
      <c r="G165" s="118" t="s">
        <v>156</v>
      </c>
      <c r="H165" s="119">
        <v>140</v>
      </c>
      <c r="I165" s="155"/>
      <c r="J165" s="155">
        <f t="shared" si="3"/>
        <v>0</v>
      </c>
      <c r="K165" s="142"/>
      <c r="L165" s="121"/>
    </row>
    <row r="166" spans="2:12" s="16" customFormat="1" ht="24.2" customHeight="1" x14ac:dyDescent="0.25">
      <c r="B166" s="15"/>
      <c r="C166" s="109" t="s">
        <v>215</v>
      </c>
      <c r="D166" s="109" t="s">
        <v>121</v>
      </c>
      <c r="E166" s="110" t="s">
        <v>216</v>
      </c>
      <c r="F166" s="111" t="s">
        <v>217</v>
      </c>
      <c r="G166" s="112" t="s">
        <v>156</v>
      </c>
      <c r="H166" s="113">
        <v>86</v>
      </c>
      <c r="I166" s="149"/>
      <c r="J166" s="114">
        <f t="shared" si="3"/>
        <v>0</v>
      </c>
      <c r="K166" s="141"/>
      <c r="L166" s="15"/>
    </row>
    <row r="167" spans="2:12" s="16" customFormat="1" ht="24.2" customHeight="1" x14ac:dyDescent="0.25">
      <c r="B167" s="15"/>
      <c r="C167" s="115" t="s">
        <v>218</v>
      </c>
      <c r="D167" s="115" t="s">
        <v>149</v>
      </c>
      <c r="E167" s="116" t="s">
        <v>219</v>
      </c>
      <c r="F167" s="117" t="s">
        <v>220</v>
      </c>
      <c r="G167" s="118" t="s">
        <v>156</v>
      </c>
      <c r="H167" s="119">
        <v>84</v>
      </c>
      <c r="I167" s="155"/>
      <c r="J167" s="155">
        <f t="shared" si="3"/>
        <v>0</v>
      </c>
      <c r="K167" s="142"/>
      <c r="L167" s="121"/>
    </row>
    <row r="168" spans="2:12" s="16" customFormat="1" ht="24.2" customHeight="1" x14ac:dyDescent="0.25">
      <c r="B168" s="15"/>
      <c r="C168" s="115" t="s">
        <v>221</v>
      </c>
      <c r="D168" s="115" t="s">
        <v>149</v>
      </c>
      <c r="E168" s="116" t="s">
        <v>222</v>
      </c>
      <c r="F168" s="117" t="s">
        <v>223</v>
      </c>
      <c r="G168" s="118" t="s">
        <v>156</v>
      </c>
      <c r="H168" s="119">
        <v>2</v>
      </c>
      <c r="I168" s="155"/>
      <c r="J168" s="155">
        <f t="shared" si="3"/>
        <v>0</v>
      </c>
      <c r="K168" s="142"/>
      <c r="L168" s="121"/>
    </row>
    <row r="169" spans="2:12" s="16" customFormat="1" ht="24.2" customHeight="1" x14ac:dyDescent="0.25">
      <c r="B169" s="15"/>
      <c r="C169" s="115" t="s">
        <v>224</v>
      </c>
      <c r="D169" s="115" t="s">
        <v>149</v>
      </c>
      <c r="E169" s="116" t="s">
        <v>225</v>
      </c>
      <c r="F169" s="117" t="s">
        <v>226</v>
      </c>
      <c r="G169" s="118" t="s">
        <v>156</v>
      </c>
      <c r="H169" s="119">
        <v>10</v>
      </c>
      <c r="I169" s="155"/>
      <c r="J169" s="155">
        <f t="shared" si="3"/>
        <v>0</v>
      </c>
      <c r="K169" s="142"/>
      <c r="L169" s="121"/>
    </row>
    <row r="170" spans="2:12" s="16" customFormat="1" ht="16.5" customHeight="1" x14ac:dyDescent="0.25">
      <c r="B170" s="15"/>
      <c r="C170" s="109" t="s">
        <v>227</v>
      </c>
      <c r="D170" s="109" t="s">
        <v>121</v>
      </c>
      <c r="E170" s="110" t="s">
        <v>228</v>
      </c>
      <c r="F170" s="111" t="s">
        <v>229</v>
      </c>
      <c r="G170" s="112" t="s">
        <v>156</v>
      </c>
      <c r="H170" s="113">
        <v>220</v>
      </c>
      <c r="I170" s="149"/>
      <c r="J170" s="114">
        <f t="shared" si="3"/>
        <v>0</v>
      </c>
      <c r="K170" s="141"/>
      <c r="L170" s="15"/>
    </row>
    <row r="171" spans="2:12" s="16" customFormat="1" ht="16.5" customHeight="1" x14ac:dyDescent="0.25">
      <c r="B171" s="15"/>
      <c r="C171" s="115" t="s">
        <v>230</v>
      </c>
      <c r="D171" s="115" t="s">
        <v>149</v>
      </c>
      <c r="E171" s="116" t="s">
        <v>231</v>
      </c>
      <c r="F171" s="117" t="s">
        <v>232</v>
      </c>
      <c r="G171" s="118" t="s">
        <v>156</v>
      </c>
      <c r="H171" s="119">
        <v>220</v>
      </c>
      <c r="I171" s="155"/>
      <c r="J171" s="155">
        <f t="shared" si="3"/>
        <v>0</v>
      </c>
      <c r="K171" s="142"/>
      <c r="L171" s="121"/>
    </row>
    <row r="172" spans="2:12" s="16" customFormat="1" ht="21.75" customHeight="1" x14ac:dyDescent="0.25">
      <c r="B172" s="15"/>
      <c r="C172" s="109" t="s">
        <v>233</v>
      </c>
      <c r="D172" s="109" t="s">
        <v>121</v>
      </c>
      <c r="E172" s="110" t="s">
        <v>234</v>
      </c>
      <c r="F172" s="111" t="s">
        <v>235</v>
      </c>
      <c r="G172" s="112" t="s">
        <v>147</v>
      </c>
      <c r="H172" s="113">
        <v>940</v>
      </c>
      <c r="I172" s="149"/>
      <c r="J172" s="114">
        <f t="shared" si="3"/>
        <v>0</v>
      </c>
      <c r="K172" s="141"/>
      <c r="L172" s="15"/>
    </row>
    <row r="173" spans="2:12" s="16" customFormat="1" ht="16.5" customHeight="1" x14ac:dyDescent="0.25">
      <c r="B173" s="15"/>
      <c r="C173" s="115" t="s">
        <v>236</v>
      </c>
      <c r="D173" s="115" t="s">
        <v>149</v>
      </c>
      <c r="E173" s="116" t="s">
        <v>237</v>
      </c>
      <c r="F173" s="117" t="s">
        <v>238</v>
      </c>
      <c r="G173" s="118" t="s">
        <v>147</v>
      </c>
      <c r="H173" s="119">
        <v>560</v>
      </c>
      <c r="I173" s="155"/>
      <c r="J173" s="155">
        <f t="shared" si="3"/>
        <v>0</v>
      </c>
      <c r="K173" s="142"/>
      <c r="L173" s="121"/>
    </row>
    <row r="174" spans="2:12" s="16" customFormat="1" ht="24.2" customHeight="1" x14ac:dyDescent="0.25">
      <c r="B174" s="15"/>
      <c r="C174" s="115" t="s">
        <v>239</v>
      </c>
      <c r="D174" s="115" t="s">
        <v>149</v>
      </c>
      <c r="E174" s="116" t="s">
        <v>240</v>
      </c>
      <c r="F174" s="117" t="s">
        <v>241</v>
      </c>
      <c r="G174" s="118" t="s">
        <v>147</v>
      </c>
      <c r="H174" s="119">
        <v>380</v>
      </c>
      <c r="I174" s="155"/>
      <c r="J174" s="155">
        <f t="shared" si="3"/>
        <v>0</v>
      </c>
      <c r="K174" s="142"/>
      <c r="L174" s="121"/>
    </row>
    <row r="175" spans="2:12" s="16" customFormat="1" ht="24.2" customHeight="1" x14ac:dyDescent="0.25">
      <c r="B175" s="15"/>
      <c r="C175" s="109" t="s">
        <v>242</v>
      </c>
      <c r="D175" s="109" t="s">
        <v>121</v>
      </c>
      <c r="E175" s="110" t="s">
        <v>243</v>
      </c>
      <c r="F175" s="111" t="s">
        <v>244</v>
      </c>
      <c r="G175" s="112" t="s">
        <v>156</v>
      </c>
      <c r="H175" s="113">
        <v>2160</v>
      </c>
      <c r="I175" s="149"/>
      <c r="J175" s="114">
        <f t="shared" si="3"/>
        <v>0</v>
      </c>
      <c r="K175" s="141"/>
      <c r="L175" s="15"/>
    </row>
    <row r="176" spans="2:12" s="16" customFormat="1" ht="24.2" customHeight="1" x14ac:dyDescent="0.25">
      <c r="B176" s="15"/>
      <c r="C176" s="109" t="s">
        <v>245</v>
      </c>
      <c r="D176" s="109" t="s">
        <v>121</v>
      </c>
      <c r="E176" s="110" t="s">
        <v>246</v>
      </c>
      <c r="F176" s="111" t="s">
        <v>247</v>
      </c>
      <c r="G176" s="112" t="s">
        <v>156</v>
      </c>
      <c r="H176" s="113">
        <v>18</v>
      </c>
      <c r="I176" s="149"/>
      <c r="J176" s="114">
        <f t="shared" si="3"/>
        <v>0</v>
      </c>
      <c r="K176" s="141"/>
      <c r="L176" s="15"/>
    </row>
    <row r="177" spans="2:12" s="16" customFormat="1" ht="24.2" customHeight="1" x14ac:dyDescent="0.25">
      <c r="B177" s="15"/>
      <c r="C177" s="109" t="s">
        <v>248</v>
      </c>
      <c r="D177" s="109" t="s">
        <v>121</v>
      </c>
      <c r="E177" s="110" t="s">
        <v>249</v>
      </c>
      <c r="F177" s="111" t="s">
        <v>250</v>
      </c>
      <c r="G177" s="112" t="s">
        <v>156</v>
      </c>
      <c r="H177" s="113">
        <v>71</v>
      </c>
      <c r="I177" s="149"/>
      <c r="J177" s="114">
        <f t="shared" si="3"/>
        <v>0</v>
      </c>
      <c r="K177" s="141"/>
      <c r="L177" s="15"/>
    </row>
    <row r="178" spans="2:12" s="16" customFormat="1" ht="16.5" customHeight="1" x14ac:dyDescent="0.25">
      <c r="B178" s="15"/>
      <c r="C178" s="115" t="s">
        <v>251</v>
      </c>
      <c r="D178" s="115" t="s">
        <v>149</v>
      </c>
      <c r="E178" s="116" t="s">
        <v>252</v>
      </c>
      <c r="F178" s="117" t="s">
        <v>253</v>
      </c>
      <c r="G178" s="118" t="s">
        <v>156</v>
      </c>
      <c r="H178" s="119">
        <v>29</v>
      </c>
      <c r="I178" s="155"/>
      <c r="J178" s="155">
        <f t="shared" si="3"/>
        <v>0</v>
      </c>
      <c r="K178" s="142"/>
      <c r="L178" s="121"/>
    </row>
    <row r="179" spans="2:12" s="16" customFormat="1" ht="16.5" customHeight="1" x14ac:dyDescent="0.25">
      <c r="B179" s="15"/>
      <c r="C179" s="115" t="s">
        <v>254</v>
      </c>
      <c r="D179" s="115" t="s">
        <v>149</v>
      </c>
      <c r="E179" s="116" t="s">
        <v>255</v>
      </c>
      <c r="F179" s="117" t="s">
        <v>256</v>
      </c>
      <c r="G179" s="118" t="s">
        <v>156</v>
      </c>
      <c r="H179" s="119">
        <v>6</v>
      </c>
      <c r="I179" s="155"/>
      <c r="J179" s="155">
        <f t="shared" si="3"/>
        <v>0</v>
      </c>
      <c r="K179" s="142"/>
      <c r="L179" s="121"/>
    </row>
    <row r="180" spans="2:12" s="16" customFormat="1" ht="16.5" customHeight="1" x14ac:dyDescent="0.25">
      <c r="B180" s="15"/>
      <c r="C180" s="115" t="s">
        <v>257</v>
      </c>
      <c r="D180" s="115" t="s">
        <v>149</v>
      </c>
      <c r="E180" s="116" t="s">
        <v>258</v>
      </c>
      <c r="F180" s="117" t="s">
        <v>259</v>
      </c>
      <c r="G180" s="118" t="s">
        <v>156</v>
      </c>
      <c r="H180" s="119">
        <v>30</v>
      </c>
      <c r="I180" s="155"/>
      <c r="J180" s="155">
        <f t="shared" si="3"/>
        <v>0</v>
      </c>
      <c r="K180" s="142"/>
      <c r="L180" s="121"/>
    </row>
    <row r="181" spans="2:12" s="16" customFormat="1" ht="16.5" customHeight="1" x14ac:dyDescent="0.25">
      <c r="B181" s="15"/>
      <c r="C181" s="115" t="s">
        <v>260</v>
      </c>
      <c r="D181" s="115" t="s">
        <v>149</v>
      </c>
      <c r="E181" s="116" t="s">
        <v>261</v>
      </c>
      <c r="F181" s="117" t="s">
        <v>262</v>
      </c>
      <c r="G181" s="118" t="s">
        <v>156</v>
      </c>
      <c r="H181" s="119">
        <v>6</v>
      </c>
      <c r="I181" s="155"/>
      <c r="J181" s="155">
        <f t="shared" si="3"/>
        <v>0</v>
      </c>
      <c r="K181" s="142"/>
      <c r="L181" s="121"/>
    </row>
    <row r="182" spans="2:12" s="16" customFormat="1" ht="16.5" customHeight="1" x14ac:dyDescent="0.25">
      <c r="B182" s="15"/>
      <c r="C182" s="109" t="s">
        <v>263</v>
      </c>
      <c r="D182" s="109" t="s">
        <v>121</v>
      </c>
      <c r="E182" s="110" t="s">
        <v>264</v>
      </c>
      <c r="F182" s="111" t="s">
        <v>265</v>
      </c>
      <c r="G182" s="112" t="s">
        <v>156</v>
      </c>
      <c r="H182" s="113">
        <v>1</v>
      </c>
      <c r="I182" s="149"/>
      <c r="J182" s="114">
        <f t="shared" si="3"/>
        <v>0</v>
      </c>
      <c r="K182" s="141"/>
      <c r="L182" s="15"/>
    </row>
    <row r="183" spans="2:12" s="16" customFormat="1" ht="33" customHeight="1" x14ac:dyDescent="0.25">
      <c r="B183" s="15"/>
      <c r="C183" s="109" t="s">
        <v>266</v>
      </c>
      <c r="D183" s="109" t="s">
        <v>121</v>
      </c>
      <c r="E183" s="110" t="s">
        <v>267</v>
      </c>
      <c r="F183" s="111" t="s">
        <v>268</v>
      </c>
      <c r="G183" s="112" t="s">
        <v>156</v>
      </c>
      <c r="H183" s="113">
        <v>1</v>
      </c>
      <c r="I183" s="149"/>
      <c r="J183" s="114">
        <f t="shared" si="3"/>
        <v>0</v>
      </c>
      <c r="K183" s="141"/>
      <c r="L183" s="15"/>
    </row>
    <row r="184" spans="2:12" s="16" customFormat="1" ht="21.75" customHeight="1" x14ac:dyDescent="0.25">
      <c r="B184" s="15"/>
      <c r="C184" s="109" t="s">
        <v>269</v>
      </c>
      <c r="D184" s="109" t="s">
        <v>121</v>
      </c>
      <c r="E184" s="110" t="s">
        <v>270</v>
      </c>
      <c r="F184" s="111" t="s">
        <v>271</v>
      </c>
      <c r="G184" s="112" t="s">
        <v>156</v>
      </c>
      <c r="H184" s="113">
        <v>11</v>
      </c>
      <c r="I184" s="149"/>
      <c r="J184" s="114">
        <f t="shared" si="3"/>
        <v>0</v>
      </c>
      <c r="K184" s="141"/>
      <c r="L184" s="15"/>
    </row>
    <row r="185" spans="2:12" s="16" customFormat="1" ht="16.5" customHeight="1" x14ac:dyDescent="0.25">
      <c r="B185" s="15"/>
      <c r="C185" s="115" t="s">
        <v>272</v>
      </c>
      <c r="D185" s="115" t="s">
        <v>149</v>
      </c>
      <c r="E185" s="116" t="s">
        <v>273</v>
      </c>
      <c r="F185" s="117" t="s">
        <v>274</v>
      </c>
      <c r="G185" s="118" t="s">
        <v>275</v>
      </c>
      <c r="H185" s="119">
        <v>2</v>
      </c>
      <c r="I185" s="155"/>
      <c r="J185" s="155">
        <f t="shared" si="3"/>
        <v>0</v>
      </c>
      <c r="K185" s="142"/>
      <c r="L185" s="121"/>
    </row>
    <row r="186" spans="2:12" s="16" customFormat="1" ht="16.5" customHeight="1" x14ac:dyDescent="0.25">
      <c r="B186" s="15"/>
      <c r="C186" s="109" t="s">
        <v>276</v>
      </c>
      <c r="D186" s="109" t="s">
        <v>121</v>
      </c>
      <c r="E186" s="110" t="s">
        <v>277</v>
      </c>
      <c r="F186" s="111" t="s">
        <v>278</v>
      </c>
      <c r="G186" s="112" t="s">
        <v>147</v>
      </c>
      <c r="H186" s="113">
        <v>690</v>
      </c>
      <c r="I186" s="149"/>
      <c r="J186" s="114">
        <f t="shared" si="3"/>
        <v>0</v>
      </c>
      <c r="K186" s="141"/>
      <c r="L186" s="15"/>
    </row>
    <row r="187" spans="2:12" s="16" customFormat="1" ht="21.75" customHeight="1" x14ac:dyDescent="0.25">
      <c r="B187" s="15"/>
      <c r="C187" s="115" t="s">
        <v>279</v>
      </c>
      <c r="D187" s="115" t="s">
        <v>149</v>
      </c>
      <c r="E187" s="116" t="s">
        <v>280</v>
      </c>
      <c r="F187" s="117" t="s">
        <v>281</v>
      </c>
      <c r="G187" s="118" t="s">
        <v>147</v>
      </c>
      <c r="H187" s="119">
        <v>690</v>
      </c>
      <c r="I187" s="155"/>
      <c r="J187" s="155">
        <f t="shared" si="3"/>
        <v>0</v>
      </c>
      <c r="K187" s="142"/>
      <c r="L187" s="121"/>
    </row>
    <row r="188" spans="2:12" s="16" customFormat="1" ht="33" customHeight="1" x14ac:dyDescent="0.25">
      <c r="B188" s="15"/>
      <c r="C188" s="109" t="s">
        <v>282</v>
      </c>
      <c r="D188" s="109" t="s">
        <v>121</v>
      </c>
      <c r="E188" s="110" t="s">
        <v>283</v>
      </c>
      <c r="F188" s="111" t="s">
        <v>284</v>
      </c>
      <c r="G188" s="112" t="s">
        <v>147</v>
      </c>
      <c r="H188" s="113">
        <v>930</v>
      </c>
      <c r="I188" s="149"/>
      <c r="J188" s="114">
        <f t="shared" si="3"/>
        <v>0</v>
      </c>
      <c r="K188" s="141"/>
      <c r="L188" s="15"/>
    </row>
    <row r="189" spans="2:12" s="16" customFormat="1" ht="16.5" customHeight="1" x14ac:dyDescent="0.25">
      <c r="B189" s="15"/>
      <c r="C189" s="115" t="s">
        <v>285</v>
      </c>
      <c r="D189" s="115" t="s">
        <v>149</v>
      </c>
      <c r="E189" s="116" t="s">
        <v>286</v>
      </c>
      <c r="F189" s="117" t="s">
        <v>287</v>
      </c>
      <c r="G189" s="118" t="s">
        <v>147</v>
      </c>
      <c r="H189" s="119">
        <v>930</v>
      </c>
      <c r="I189" s="155"/>
      <c r="J189" s="155">
        <f t="shared" si="3"/>
        <v>0</v>
      </c>
      <c r="K189" s="142"/>
      <c r="L189" s="121"/>
    </row>
    <row r="190" spans="2:12" s="16" customFormat="1" ht="33" customHeight="1" x14ac:dyDescent="0.25">
      <c r="B190" s="15"/>
      <c r="C190" s="109" t="s">
        <v>288</v>
      </c>
      <c r="D190" s="109" t="s">
        <v>121</v>
      </c>
      <c r="E190" s="110" t="s">
        <v>289</v>
      </c>
      <c r="F190" s="111" t="s">
        <v>290</v>
      </c>
      <c r="G190" s="112" t="s">
        <v>147</v>
      </c>
      <c r="H190" s="113">
        <v>1480</v>
      </c>
      <c r="I190" s="149"/>
      <c r="J190" s="114">
        <f t="shared" si="3"/>
        <v>0</v>
      </c>
      <c r="K190" s="141"/>
      <c r="L190" s="15"/>
    </row>
    <row r="191" spans="2:12" s="16" customFormat="1" ht="16.5" customHeight="1" x14ac:dyDescent="0.25">
      <c r="B191" s="15"/>
      <c r="C191" s="115" t="s">
        <v>291</v>
      </c>
      <c r="D191" s="115" t="s">
        <v>149</v>
      </c>
      <c r="E191" s="116" t="s">
        <v>292</v>
      </c>
      <c r="F191" s="117" t="s">
        <v>293</v>
      </c>
      <c r="G191" s="118" t="s">
        <v>147</v>
      </c>
      <c r="H191" s="119">
        <v>1480</v>
      </c>
      <c r="I191" s="155"/>
      <c r="J191" s="155">
        <f t="shared" si="3"/>
        <v>0</v>
      </c>
      <c r="K191" s="142"/>
      <c r="L191" s="121"/>
    </row>
    <row r="192" spans="2:12" s="16" customFormat="1" ht="24.2" customHeight="1" x14ac:dyDescent="0.25">
      <c r="B192" s="15"/>
      <c r="C192" s="109" t="s">
        <v>294</v>
      </c>
      <c r="D192" s="109" t="s">
        <v>121</v>
      </c>
      <c r="E192" s="110" t="s">
        <v>295</v>
      </c>
      <c r="F192" s="111" t="s">
        <v>296</v>
      </c>
      <c r="G192" s="112" t="s">
        <v>147</v>
      </c>
      <c r="H192" s="113">
        <v>2040</v>
      </c>
      <c r="I192" s="149"/>
      <c r="J192" s="114">
        <f t="shared" si="3"/>
        <v>0</v>
      </c>
      <c r="K192" s="141"/>
      <c r="L192" s="15"/>
    </row>
    <row r="193" spans="2:12" s="16" customFormat="1" ht="16.5" customHeight="1" x14ac:dyDescent="0.25">
      <c r="B193" s="15"/>
      <c r="C193" s="115" t="s">
        <v>297</v>
      </c>
      <c r="D193" s="115" t="s">
        <v>149</v>
      </c>
      <c r="E193" s="116" t="s">
        <v>298</v>
      </c>
      <c r="F193" s="117" t="s">
        <v>299</v>
      </c>
      <c r="G193" s="118" t="s">
        <v>156</v>
      </c>
      <c r="H193" s="119">
        <v>22</v>
      </c>
      <c r="I193" s="155"/>
      <c r="J193" s="155">
        <f t="shared" si="3"/>
        <v>0</v>
      </c>
      <c r="K193" s="142"/>
      <c r="L193" s="121"/>
    </row>
    <row r="194" spans="2:12" s="16" customFormat="1" ht="37.9" customHeight="1" x14ac:dyDescent="0.25">
      <c r="B194" s="15"/>
      <c r="C194" s="109" t="s">
        <v>300</v>
      </c>
      <c r="D194" s="109" t="s">
        <v>121</v>
      </c>
      <c r="E194" s="110" t="s">
        <v>301</v>
      </c>
      <c r="F194" s="111" t="s">
        <v>302</v>
      </c>
      <c r="G194" s="112" t="s">
        <v>303</v>
      </c>
      <c r="H194" s="113">
        <v>1</v>
      </c>
      <c r="I194" s="149"/>
      <c r="J194" s="114">
        <f t="shared" si="3"/>
        <v>0</v>
      </c>
      <c r="K194" s="141"/>
      <c r="L194" s="15"/>
    </row>
    <row r="195" spans="2:12" s="16" customFormat="1" ht="16.5" customHeight="1" x14ac:dyDescent="0.25">
      <c r="B195" s="15"/>
      <c r="C195" s="109" t="s">
        <v>304</v>
      </c>
      <c r="D195" s="109" t="s">
        <v>121</v>
      </c>
      <c r="E195" s="110" t="s">
        <v>305</v>
      </c>
      <c r="F195" s="111" t="s">
        <v>306</v>
      </c>
      <c r="G195" s="112" t="s">
        <v>307</v>
      </c>
      <c r="H195" s="113">
        <v>8</v>
      </c>
      <c r="I195" s="149"/>
      <c r="J195" s="114">
        <f t="shared" si="3"/>
        <v>0</v>
      </c>
      <c r="K195" s="141"/>
      <c r="L195" s="15"/>
    </row>
    <row r="196" spans="2:12" s="16" customFormat="1" ht="16.5" customHeight="1" x14ac:dyDescent="0.25">
      <c r="B196" s="15"/>
      <c r="C196" s="109" t="s">
        <v>308</v>
      </c>
      <c r="D196" s="109" t="s">
        <v>121</v>
      </c>
      <c r="E196" s="110" t="s">
        <v>309</v>
      </c>
      <c r="F196" s="111" t="s">
        <v>310</v>
      </c>
      <c r="G196" s="112" t="s">
        <v>156</v>
      </c>
      <c r="H196" s="113">
        <v>26</v>
      </c>
      <c r="I196" s="149"/>
      <c r="J196" s="114">
        <f t="shared" si="3"/>
        <v>0</v>
      </c>
      <c r="K196" s="141"/>
      <c r="L196" s="15"/>
    </row>
    <row r="197" spans="2:12" s="16" customFormat="1" ht="16.5" customHeight="1" x14ac:dyDescent="0.25">
      <c r="B197" s="15"/>
      <c r="C197" s="115" t="s">
        <v>148</v>
      </c>
      <c r="D197" s="115" t="s">
        <v>149</v>
      </c>
      <c r="E197" s="116" t="s">
        <v>311</v>
      </c>
      <c r="F197" s="117" t="s">
        <v>312</v>
      </c>
      <c r="G197" s="118" t="s">
        <v>313</v>
      </c>
      <c r="H197" s="119">
        <v>26</v>
      </c>
      <c r="I197" s="155"/>
      <c r="J197" s="155">
        <f t="shared" si="3"/>
        <v>0</v>
      </c>
      <c r="K197" s="142"/>
      <c r="L197" s="121"/>
    </row>
    <row r="198" spans="2:12" s="103" customFormat="1" ht="22.9" customHeight="1" x14ac:dyDescent="0.2">
      <c r="B198" s="102"/>
      <c r="D198" s="104" t="s">
        <v>75</v>
      </c>
      <c r="E198" s="107" t="s">
        <v>314</v>
      </c>
      <c r="F198" s="107" t="s">
        <v>315</v>
      </c>
      <c r="I198" s="198"/>
      <c r="J198" s="108">
        <f>SUM(J199:J203)</f>
        <v>0</v>
      </c>
      <c r="K198" s="140"/>
      <c r="L198" s="102"/>
    </row>
    <row r="199" spans="2:12" s="16" customFormat="1" ht="37.9" customHeight="1" x14ac:dyDescent="0.25">
      <c r="B199" s="15"/>
      <c r="C199" s="115" t="s">
        <v>316</v>
      </c>
      <c r="D199" s="115" t="s">
        <v>149</v>
      </c>
      <c r="E199" s="116" t="s">
        <v>317</v>
      </c>
      <c r="F199" s="117" t="s">
        <v>318</v>
      </c>
      <c r="G199" s="118" t="s">
        <v>156</v>
      </c>
      <c r="H199" s="119">
        <v>24</v>
      </c>
      <c r="I199" s="155"/>
      <c r="J199" s="155">
        <f t="shared" ref="J199:J203" si="4">H199*I199</f>
        <v>0</v>
      </c>
      <c r="K199" s="142"/>
      <c r="L199" s="121"/>
    </row>
    <row r="200" spans="2:12" s="16" customFormat="1" ht="16.5" customHeight="1" x14ac:dyDescent="0.25">
      <c r="B200" s="15"/>
      <c r="C200" s="115" t="s">
        <v>319</v>
      </c>
      <c r="D200" s="115" t="s">
        <v>149</v>
      </c>
      <c r="E200" s="116" t="s">
        <v>320</v>
      </c>
      <c r="F200" s="117" t="s">
        <v>321</v>
      </c>
      <c r="G200" s="118" t="s">
        <v>156</v>
      </c>
      <c r="H200" s="119">
        <v>24</v>
      </c>
      <c r="I200" s="155"/>
      <c r="J200" s="155">
        <f t="shared" si="4"/>
        <v>0</v>
      </c>
      <c r="K200" s="142"/>
      <c r="L200" s="121"/>
    </row>
    <row r="201" spans="2:12" s="16" customFormat="1" ht="24.2" customHeight="1" x14ac:dyDescent="0.25">
      <c r="B201" s="15"/>
      <c r="C201" s="109" t="s">
        <v>322</v>
      </c>
      <c r="D201" s="109" t="s">
        <v>121</v>
      </c>
      <c r="E201" s="110" t="s">
        <v>323</v>
      </c>
      <c r="F201" s="111" t="s">
        <v>324</v>
      </c>
      <c r="G201" s="112" t="s">
        <v>307</v>
      </c>
      <c r="H201" s="113">
        <v>60</v>
      </c>
      <c r="I201" s="149"/>
      <c r="J201" s="114">
        <f t="shared" si="4"/>
        <v>0</v>
      </c>
      <c r="K201" s="141"/>
      <c r="L201" s="15"/>
    </row>
    <row r="202" spans="2:12" s="16" customFormat="1" ht="24.2" customHeight="1" x14ac:dyDescent="0.25">
      <c r="B202" s="15"/>
      <c r="C202" s="115" t="s">
        <v>325</v>
      </c>
      <c r="D202" s="115" t="s">
        <v>149</v>
      </c>
      <c r="E202" s="116" t="s">
        <v>326</v>
      </c>
      <c r="F202" s="117" t="s">
        <v>327</v>
      </c>
      <c r="G202" s="118" t="s">
        <v>307</v>
      </c>
      <c r="H202" s="119">
        <v>60</v>
      </c>
      <c r="I202" s="155"/>
      <c r="J202" s="155">
        <f t="shared" si="4"/>
        <v>0</v>
      </c>
      <c r="K202" s="142"/>
      <c r="L202" s="121"/>
    </row>
    <row r="203" spans="2:12" s="16" customFormat="1" ht="24.2" customHeight="1" x14ac:dyDescent="0.25">
      <c r="B203" s="15"/>
      <c r="C203" s="115" t="s">
        <v>328</v>
      </c>
      <c r="D203" s="115" t="s">
        <v>149</v>
      </c>
      <c r="E203" s="116" t="s">
        <v>329</v>
      </c>
      <c r="F203" s="117" t="s">
        <v>330</v>
      </c>
      <c r="G203" s="118" t="s">
        <v>156</v>
      </c>
      <c r="H203" s="119">
        <v>10</v>
      </c>
      <c r="I203" s="155"/>
      <c r="J203" s="155">
        <f t="shared" si="4"/>
        <v>0</v>
      </c>
      <c r="K203" s="142"/>
      <c r="L203" s="121"/>
    </row>
    <row r="204" spans="2:12" s="103" customFormat="1" ht="22.9" customHeight="1" x14ac:dyDescent="0.2">
      <c r="B204" s="102"/>
      <c r="D204" s="104" t="s">
        <v>75</v>
      </c>
      <c r="E204" s="107" t="s">
        <v>331</v>
      </c>
      <c r="F204" s="107" t="s">
        <v>332</v>
      </c>
      <c r="I204" s="198"/>
      <c r="J204" s="108">
        <f>SUM(J205:J210)</f>
        <v>0</v>
      </c>
      <c r="K204" s="140"/>
      <c r="L204" s="102"/>
    </row>
    <row r="205" spans="2:12" s="16" customFormat="1" ht="24.2" customHeight="1" x14ac:dyDescent="0.25">
      <c r="B205" s="15"/>
      <c r="C205" s="109" t="s">
        <v>333</v>
      </c>
      <c r="D205" s="109" t="s">
        <v>121</v>
      </c>
      <c r="E205" s="110" t="s">
        <v>334</v>
      </c>
      <c r="F205" s="111" t="s">
        <v>335</v>
      </c>
      <c r="G205" s="112" t="s">
        <v>156</v>
      </c>
      <c r="H205" s="113">
        <v>194</v>
      </c>
      <c r="I205" s="149"/>
      <c r="J205" s="114">
        <f t="shared" ref="J205:J210" si="5">H205*I205</f>
        <v>0</v>
      </c>
      <c r="K205" s="141"/>
      <c r="L205" s="15"/>
    </row>
    <row r="206" spans="2:12" s="16" customFormat="1" ht="37.9" customHeight="1" x14ac:dyDescent="0.25">
      <c r="B206" s="15"/>
      <c r="C206" s="109" t="s">
        <v>336</v>
      </c>
      <c r="D206" s="109" t="s">
        <v>121</v>
      </c>
      <c r="E206" s="110" t="s">
        <v>337</v>
      </c>
      <c r="F206" s="111" t="s">
        <v>338</v>
      </c>
      <c r="G206" s="112" t="s">
        <v>307</v>
      </c>
      <c r="H206" s="113">
        <v>2000</v>
      </c>
      <c r="I206" s="149"/>
      <c r="J206" s="114">
        <f t="shared" si="5"/>
        <v>0</v>
      </c>
      <c r="K206" s="141"/>
      <c r="L206" s="15"/>
    </row>
    <row r="207" spans="2:12" s="16" customFormat="1" ht="16.5" customHeight="1" x14ac:dyDescent="0.25">
      <c r="B207" s="15"/>
      <c r="C207" s="109" t="s">
        <v>339</v>
      </c>
      <c r="D207" s="109" t="s">
        <v>121</v>
      </c>
      <c r="E207" s="110" t="s">
        <v>340</v>
      </c>
      <c r="F207" s="111" t="s">
        <v>341</v>
      </c>
      <c r="G207" s="112" t="s">
        <v>307</v>
      </c>
      <c r="H207" s="113">
        <v>1100</v>
      </c>
      <c r="I207" s="149"/>
      <c r="J207" s="114">
        <f t="shared" si="5"/>
        <v>0</v>
      </c>
      <c r="K207" s="141"/>
      <c r="L207" s="15"/>
    </row>
    <row r="208" spans="2:12" s="16" customFormat="1" ht="33" customHeight="1" x14ac:dyDescent="0.25">
      <c r="B208" s="15"/>
      <c r="C208" s="109" t="s">
        <v>342</v>
      </c>
      <c r="D208" s="109" t="s">
        <v>121</v>
      </c>
      <c r="E208" s="110" t="s">
        <v>343</v>
      </c>
      <c r="F208" s="111" t="s">
        <v>344</v>
      </c>
      <c r="G208" s="112" t="s">
        <v>147</v>
      </c>
      <c r="H208" s="113">
        <v>480</v>
      </c>
      <c r="I208" s="149"/>
      <c r="J208" s="114">
        <f t="shared" si="5"/>
        <v>0</v>
      </c>
      <c r="K208" s="141"/>
      <c r="L208" s="15"/>
    </row>
    <row r="209" spans="2:12" s="16" customFormat="1" ht="33" customHeight="1" x14ac:dyDescent="0.25">
      <c r="B209" s="15"/>
      <c r="C209" s="109" t="s">
        <v>345</v>
      </c>
      <c r="D209" s="109" t="s">
        <v>121</v>
      </c>
      <c r="E209" s="110" t="s">
        <v>346</v>
      </c>
      <c r="F209" s="111" t="s">
        <v>347</v>
      </c>
      <c r="G209" s="112" t="s">
        <v>147</v>
      </c>
      <c r="H209" s="113">
        <v>480</v>
      </c>
      <c r="I209" s="149"/>
      <c r="J209" s="114">
        <f t="shared" si="5"/>
        <v>0</v>
      </c>
      <c r="K209" s="141"/>
      <c r="L209" s="15"/>
    </row>
    <row r="210" spans="2:12" s="16" customFormat="1" ht="21.75" customHeight="1" x14ac:dyDescent="0.25">
      <c r="B210" s="15"/>
      <c r="C210" s="109" t="s">
        <v>348</v>
      </c>
      <c r="D210" s="109" t="s">
        <v>121</v>
      </c>
      <c r="E210" s="110" t="s">
        <v>349</v>
      </c>
      <c r="F210" s="111" t="s">
        <v>350</v>
      </c>
      <c r="G210" s="112" t="s">
        <v>147</v>
      </c>
      <c r="H210" s="113">
        <v>90</v>
      </c>
      <c r="I210" s="149"/>
      <c r="J210" s="114">
        <f t="shared" si="5"/>
        <v>0</v>
      </c>
      <c r="K210" s="141"/>
      <c r="L210" s="15"/>
    </row>
    <row r="211" spans="2:12" s="103" customFormat="1" ht="22.9" customHeight="1" x14ac:dyDescent="0.2">
      <c r="B211" s="102"/>
      <c r="D211" s="104" t="s">
        <v>75</v>
      </c>
      <c r="E211" s="107" t="s">
        <v>351</v>
      </c>
      <c r="F211" s="107" t="s">
        <v>352</v>
      </c>
      <c r="I211" s="198"/>
      <c r="J211" s="108">
        <f>SUM(J212:J219)</f>
        <v>0</v>
      </c>
      <c r="K211" s="140"/>
      <c r="L211" s="102"/>
    </row>
    <row r="212" spans="2:12" s="16" customFormat="1" ht="16.5" customHeight="1" x14ac:dyDescent="0.25">
      <c r="B212" s="15"/>
      <c r="C212" s="109" t="s">
        <v>353</v>
      </c>
      <c r="D212" s="109" t="s">
        <v>121</v>
      </c>
      <c r="E212" s="110" t="s">
        <v>354</v>
      </c>
      <c r="F212" s="111" t="s">
        <v>355</v>
      </c>
      <c r="G212" s="112" t="s">
        <v>303</v>
      </c>
      <c r="H212" s="113">
        <v>1</v>
      </c>
      <c r="I212" s="149"/>
      <c r="J212" s="114">
        <f t="shared" ref="J212:J219" si="6">H212*I212</f>
        <v>0</v>
      </c>
      <c r="K212" s="141"/>
      <c r="L212" s="15"/>
    </row>
    <row r="213" spans="2:12" s="16" customFormat="1" ht="24.2" customHeight="1" x14ac:dyDescent="0.25">
      <c r="B213" s="15"/>
      <c r="C213" s="109" t="s">
        <v>356</v>
      </c>
      <c r="D213" s="109" t="s">
        <v>121</v>
      </c>
      <c r="E213" s="110" t="s">
        <v>357</v>
      </c>
      <c r="F213" s="111" t="s">
        <v>358</v>
      </c>
      <c r="G213" s="112" t="s">
        <v>359</v>
      </c>
      <c r="H213" s="113">
        <v>4</v>
      </c>
      <c r="I213" s="149"/>
      <c r="J213" s="114">
        <f t="shared" si="6"/>
        <v>0</v>
      </c>
      <c r="K213" s="141"/>
      <c r="L213" s="15"/>
    </row>
    <row r="214" spans="2:12" s="16" customFormat="1" ht="24.2" customHeight="1" x14ac:dyDescent="0.25">
      <c r="B214" s="15"/>
      <c r="C214" s="109" t="s">
        <v>360</v>
      </c>
      <c r="D214" s="109" t="s">
        <v>121</v>
      </c>
      <c r="E214" s="110" t="s">
        <v>361</v>
      </c>
      <c r="F214" s="111" t="s">
        <v>362</v>
      </c>
      <c r="G214" s="112" t="s">
        <v>363</v>
      </c>
      <c r="H214" s="113">
        <v>4</v>
      </c>
      <c r="I214" s="149"/>
      <c r="J214" s="114">
        <f t="shared" si="6"/>
        <v>0</v>
      </c>
      <c r="K214" s="141"/>
      <c r="L214" s="15"/>
    </row>
    <row r="215" spans="2:12" s="16" customFormat="1" ht="24.2" customHeight="1" x14ac:dyDescent="0.25">
      <c r="B215" s="15"/>
      <c r="C215" s="109" t="s">
        <v>364</v>
      </c>
      <c r="D215" s="109" t="s">
        <v>121</v>
      </c>
      <c r="E215" s="110" t="s">
        <v>365</v>
      </c>
      <c r="F215" s="111" t="s">
        <v>366</v>
      </c>
      <c r="G215" s="112" t="s">
        <v>367</v>
      </c>
      <c r="H215" s="113">
        <v>4</v>
      </c>
      <c r="I215" s="149"/>
      <c r="J215" s="114">
        <f t="shared" si="6"/>
        <v>0</v>
      </c>
      <c r="K215" s="141"/>
      <c r="L215" s="15"/>
    </row>
    <row r="216" spans="2:12" s="16" customFormat="1" ht="24.2" customHeight="1" x14ac:dyDescent="0.25">
      <c r="B216" s="15"/>
      <c r="C216" s="109" t="s">
        <v>368</v>
      </c>
      <c r="D216" s="109" t="s">
        <v>121</v>
      </c>
      <c r="E216" s="110" t="s">
        <v>369</v>
      </c>
      <c r="F216" s="111" t="s">
        <v>370</v>
      </c>
      <c r="G216" s="112" t="s">
        <v>367</v>
      </c>
      <c r="H216" s="113">
        <v>4</v>
      </c>
      <c r="I216" s="149"/>
      <c r="J216" s="114">
        <f t="shared" si="6"/>
        <v>0</v>
      </c>
      <c r="K216" s="141"/>
      <c r="L216" s="15"/>
    </row>
    <row r="217" spans="2:12" s="16" customFormat="1" ht="16.5" customHeight="1" x14ac:dyDescent="0.25">
      <c r="B217" s="15"/>
      <c r="C217" s="109" t="s">
        <v>371</v>
      </c>
      <c r="D217" s="109" t="s">
        <v>121</v>
      </c>
      <c r="E217" s="110" t="s">
        <v>372</v>
      </c>
      <c r="F217" s="111" t="s">
        <v>373</v>
      </c>
      <c r="G217" s="112" t="s">
        <v>367</v>
      </c>
      <c r="H217" s="113">
        <v>4</v>
      </c>
      <c r="I217" s="149"/>
      <c r="J217" s="114">
        <f t="shared" si="6"/>
        <v>0</v>
      </c>
      <c r="K217" s="141"/>
      <c r="L217" s="15"/>
    </row>
    <row r="218" spans="2:12" s="16" customFormat="1" ht="21.75" customHeight="1" x14ac:dyDescent="0.25">
      <c r="B218" s="15"/>
      <c r="C218" s="109" t="s">
        <v>374</v>
      </c>
      <c r="D218" s="109" t="s">
        <v>121</v>
      </c>
      <c r="E218" s="110" t="s">
        <v>375</v>
      </c>
      <c r="F218" s="111" t="s">
        <v>376</v>
      </c>
      <c r="G218" s="112" t="s">
        <v>303</v>
      </c>
      <c r="H218" s="113">
        <v>1</v>
      </c>
      <c r="I218" s="149"/>
      <c r="J218" s="114">
        <f t="shared" si="6"/>
        <v>0</v>
      </c>
      <c r="K218" s="141"/>
      <c r="L218" s="15"/>
    </row>
    <row r="219" spans="2:12" s="16" customFormat="1" ht="16.5" customHeight="1" x14ac:dyDescent="0.25">
      <c r="B219" s="15"/>
      <c r="C219" s="109" t="s">
        <v>377</v>
      </c>
      <c r="D219" s="109" t="s">
        <v>121</v>
      </c>
      <c r="E219" s="110" t="s">
        <v>378</v>
      </c>
      <c r="F219" s="111" t="s">
        <v>379</v>
      </c>
      <c r="G219" s="112" t="s">
        <v>156</v>
      </c>
      <c r="H219" s="113">
        <v>1</v>
      </c>
      <c r="I219" s="149"/>
      <c r="J219" s="114">
        <f t="shared" si="6"/>
        <v>0</v>
      </c>
      <c r="K219" s="141"/>
      <c r="L219" s="15"/>
    </row>
    <row r="220" spans="2:12" s="103" customFormat="1" ht="22.9" customHeight="1" x14ac:dyDescent="0.2">
      <c r="B220" s="102"/>
      <c r="D220" s="104" t="s">
        <v>75</v>
      </c>
      <c r="E220" s="107" t="s">
        <v>380</v>
      </c>
      <c r="F220" s="107" t="s">
        <v>381</v>
      </c>
      <c r="I220" s="198"/>
      <c r="J220" s="108">
        <f>SUM(J221:J226)</f>
        <v>0</v>
      </c>
      <c r="K220" s="140"/>
      <c r="L220" s="102"/>
    </row>
    <row r="221" spans="2:12" s="16" customFormat="1" ht="16.5" customHeight="1" x14ac:dyDescent="0.25">
      <c r="B221" s="15"/>
      <c r="C221" s="109" t="s">
        <v>382</v>
      </c>
      <c r="D221" s="109" t="s">
        <v>121</v>
      </c>
      <c r="E221" s="110" t="s">
        <v>383</v>
      </c>
      <c r="F221" s="111" t="s">
        <v>384</v>
      </c>
      <c r="G221" s="112" t="s">
        <v>385</v>
      </c>
      <c r="H221" s="113">
        <v>64</v>
      </c>
      <c r="I221" s="149"/>
      <c r="J221" s="114">
        <f t="shared" ref="J221:J226" si="7">H221*I221</f>
        <v>0</v>
      </c>
      <c r="K221" s="141"/>
      <c r="L221" s="15"/>
    </row>
    <row r="222" spans="2:12" s="16" customFormat="1" ht="16.5" customHeight="1" x14ac:dyDescent="0.25">
      <c r="B222" s="15"/>
      <c r="C222" s="109" t="s">
        <v>386</v>
      </c>
      <c r="D222" s="109" t="s">
        <v>121</v>
      </c>
      <c r="E222" s="110" t="s">
        <v>387</v>
      </c>
      <c r="F222" s="111" t="s">
        <v>388</v>
      </c>
      <c r="G222" s="112" t="s">
        <v>385</v>
      </c>
      <c r="H222" s="113">
        <v>64</v>
      </c>
      <c r="I222" s="149"/>
      <c r="J222" s="114">
        <f t="shared" si="7"/>
        <v>0</v>
      </c>
      <c r="K222" s="141"/>
      <c r="L222" s="15"/>
    </row>
    <row r="223" spans="2:12" s="16" customFormat="1" ht="16.5" customHeight="1" x14ac:dyDescent="0.25">
      <c r="B223" s="15"/>
      <c r="C223" s="109" t="s">
        <v>389</v>
      </c>
      <c r="D223" s="109" t="s">
        <v>121</v>
      </c>
      <c r="E223" s="110" t="s">
        <v>390</v>
      </c>
      <c r="F223" s="111" t="s">
        <v>391</v>
      </c>
      <c r="G223" s="112" t="s">
        <v>385</v>
      </c>
      <c r="H223" s="113">
        <v>12</v>
      </c>
      <c r="I223" s="149"/>
      <c r="J223" s="114">
        <f t="shared" si="7"/>
        <v>0</v>
      </c>
      <c r="K223" s="141"/>
      <c r="L223" s="15"/>
    </row>
    <row r="224" spans="2:12" s="16" customFormat="1" ht="16.5" customHeight="1" x14ac:dyDescent="0.25">
      <c r="B224" s="15"/>
      <c r="C224" s="109" t="s">
        <v>392</v>
      </c>
      <c r="D224" s="109" t="s">
        <v>121</v>
      </c>
      <c r="E224" s="110" t="s">
        <v>393</v>
      </c>
      <c r="F224" s="111" t="s">
        <v>394</v>
      </c>
      <c r="G224" s="112" t="s">
        <v>385</v>
      </c>
      <c r="H224" s="113">
        <v>52</v>
      </c>
      <c r="I224" s="149"/>
      <c r="J224" s="114">
        <f t="shared" si="7"/>
        <v>0</v>
      </c>
      <c r="K224" s="141"/>
      <c r="L224" s="15"/>
    </row>
    <row r="225" spans="2:12" s="16" customFormat="1" ht="16.5" customHeight="1" x14ac:dyDescent="0.25">
      <c r="B225" s="15"/>
      <c r="C225" s="109" t="s">
        <v>395</v>
      </c>
      <c r="D225" s="109" t="s">
        <v>121</v>
      </c>
      <c r="E225" s="110" t="s">
        <v>396</v>
      </c>
      <c r="F225" s="111" t="s">
        <v>397</v>
      </c>
      <c r="G225" s="112" t="s">
        <v>385</v>
      </c>
      <c r="H225" s="113">
        <v>36</v>
      </c>
      <c r="I225" s="149"/>
      <c r="J225" s="114">
        <f t="shared" si="7"/>
        <v>0</v>
      </c>
      <c r="K225" s="141"/>
      <c r="L225" s="15"/>
    </row>
    <row r="226" spans="2:12" s="16" customFormat="1" ht="16.5" customHeight="1" x14ac:dyDescent="0.25">
      <c r="B226" s="15"/>
      <c r="C226" s="109" t="s">
        <v>398</v>
      </c>
      <c r="D226" s="109" t="s">
        <v>121</v>
      </c>
      <c r="E226" s="110" t="s">
        <v>399</v>
      </c>
      <c r="F226" s="111" t="s">
        <v>400</v>
      </c>
      <c r="G226" s="112" t="s">
        <v>385</v>
      </c>
      <c r="H226" s="113">
        <v>14</v>
      </c>
      <c r="I226" s="149"/>
      <c r="J226" s="114">
        <f t="shared" si="7"/>
        <v>0</v>
      </c>
      <c r="K226" s="141"/>
      <c r="L226" s="15"/>
    </row>
    <row r="227" spans="2:12" s="103" customFormat="1" ht="22.9" customHeight="1" x14ac:dyDescent="0.2">
      <c r="B227" s="102"/>
      <c r="D227" s="104" t="s">
        <v>75</v>
      </c>
      <c r="E227" s="107" t="s">
        <v>401</v>
      </c>
      <c r="F227" s="107" t="s">
        <v>402</v>
      </c>
      <c r="I227" s="198"/>
      <c r="J227" s="108">
        <f>J228</f>
        <v>0</v>
      </c>
      <c r="K227" s="140"/>
      <c r="L227" s="102"/>
    </row>
    <row r="228" spans="2:12" s="16" customFormat="1" ht="16.5" customHeight="1" x14ac:dyDescent="0.25">
      <c r="B228" s="15"/>
      <c r="C228" s="115" t="s">
        <v>403</v>
      </c>
      <c r="D228" s="115" t="s">
        <v>149</v>
      </c>
      <c r="E228" s="116" t="s">
        <v>404</v>
      </c>
      <c r="F228" s="117" t="s">
        <v>405</v>
      </c>
      <c r="G228" s="118" t="s">
        <v>303</v>
      </c>
      <c r="H228" s="119">
        <v>1</v>
      </c>
      <c r="I228" s="155"/>
      <c r="J228" s="120">
        <f>H228*I228</f>
        <v>0</v>
      </c>
      <c r="K228" s="142"/>
      <c r="L228" s="121"/>
    </row>
    <row r="229" spans="2:12" s="103" customFormat="1" ht="25.9" customHeight="1" x14ac:dyDescent="0.2">
      <c r="B229" s="102"/>
      <c r="D229" s="104" t="s">
        <v>75</v>
      </c>
      <c r="E229" s="105" t="s">
        <v>406</v>
      </c>
      <c r="F229" s="105" t="s">
        <v>407</v>
      </c>
      <c r="I229" s="198"/>
      <c r="J229" s="106">
        <f>J230</f>
        <v>0</v>
      </c>
      <c r="K229" s="140"/>
      <c r="L229" s="102"/>
    </row>
    <row r="230" spans="2:12" s="103" customFormat="1" ht="22.9" customHeight="1" x14ac:dyDescent="0.2">
      <c r="B230" s="102"/>
      <c r="D230" s="104" t="s">
        <v>75</v>
      </c>
      <c r="E230" s="107" t="s">
        <v>408</v>
      </c>
      <c r="F230" s="107" t="s">
        <v>409</v>
      </c>
      <c r="I230" s="198"/>
      <c r="J230" s="108">
        <f>SUM(J231:J236)</f>
        <v>0</v>
      </c>
      <c r="K230" s="140"/>
      <c r="L230" s="102"/>
    </row>
    <row r="231" spans="2:12" s="16" customFormat="1" ht="24.2" customHeight="1" x14ac:dyDescent="0.25">
      <c r="B231" s="15"/>
      <c r="C231" s="109" t="s">
        <v>410</v>
      </c>
      <c r="D231" s="109" t="s">
        <v>121</v>
      </c>
      <c r="E231" s="110" t="s">
        <v>411</v>
      </c>
      <c r="F231" s="111" t="s">
        <v>412</v>
      </c>
      <c r="G231" s="112" t="s">
        <v>156</v>
      </c>
      <c r="H231" s="113">
        <v>4</v>
      </c>
      <c r="I231" s="149"/>
      <c r="J231" s="114">
        <f t="shared" ref="J231:J236" si="8">H231*I231</f>
        <v>0</v>
      </c>
      <c r="K231" s="141"/>
      <c r="L231" s="15"/>
    </row>
    <row r="232" spans="2:12" s="16" customFormat="1" ht="16.5" customHeight="1" x14ac:dyDescent="0.25">
      <c r="B232" s="15"/>
      <c r="C232" s="109" t="s">
        <v>413</v>
      </c>
      <c r="D232" s="109" t="s">
        <v>121</v>
      </c>
      <c r="E232" s="110" t="s">
        <v>414</v>
      </c>
      <c r="F232" s="111" t="s">
        <v>415</v>
      </c>
      <c r="G232" s="112" t="s">
        <v>156</v>
      </c>
      <c r="H232" s="113">
        <v>1</v>
      </c>
      <c r="I232" s="149"/>
      <c r="J232" s="114">
        <f t="shared" si="8"/>
        <v>0</v>
      </c>
      <c r="K232" s="141"/>
      <c r="L232" s="15"/>
    </row>
    <row r="233" spans="2:12" s="16" customFormat="1" ht="16.5" customHeight="1" x14ac:dyDescent="0.25">
      <c r="B233" s="15"/>
      <c r="C233" s="109" t="s">
        <v>416</v>
      </c>
      <c r="D233" s="109" t="s">
        <v>121</v>
      </c>
      <c r="E233" s="110" t="s">
        <v>417</v>
      </c>
      <c r="F233" s="111" t="s">
        <v>418</v>
      </c>
      <c r="G233" s="112" t="s">
        <v>156</v>
      </c>
      <c r="H233" s="113">
        <v>1</v>
      </c>
      <c r="I233" s="149"/>
      <c r="J233" s="114">
        <f t="shared" si="8"/>
        <v>0</v>
      </c>
      <c r="K233" s="141"/>
      <c r="L233" s="15"/>
    </row>
    <row r="234" spans="2:12" s="16" customFormat="1" ht="16.5" customHeight="1" x14ac:dyDescent="0.25">
      <c r="B234" s="15"/>
      <c r="C234" s="109" t="s">
        <v>419</v>
      </c>
      <c r="D234" s="109" t="s">
        <v>121</v>
      </c>
      <c r="E234" s="110" t="s">
        <v>420</v>
      </c>
      <c r="F234" s="111" t="s">
        <v>421</v>
      </c>
      <c r="G234" s="112" t="s">
        <v>156</v>
      </c>
      <c r="H234" s="113">
        <v>1</v>
      </c>
      <c r="I234" s="149"/>
      <c r="J234" s="114">
        <f t="shared" si="8"/>
        <v>0</v>
      </c>
      <c r="K234" s="141"/>
      <c r="L234" s="15"/>
    </row>
    <row r="235" spans="2:12" s="16" customFormat="1" ht="16.5" customHeight="1" x14ac:dyDescent="0.25">
      <c r="B235" s="15"/>
      <c r="C235" s="109" t="s">
        <v>422</v>
      </c>
      <c r="D235" s="109" t="s">
        <v>121</v>
      </c>
      <c r="E235" s="110" t="s">
        <v>423</v>
      </c>
      <c r="F235" s="111" t="s">
        <v>424</v>
      </c>
      <c r="G235" s="112" t="s">
        <v>156</v>
      </c>
      <c r="H235" s="113">
        <v>1</v>
      </c>
      <c r="I235" s="149"/>
      <c r="J235" s="114">
        <f t="shared" si="8"/>
        <v>0</v>
      </c>
      <c r="K235" s="141"/>
      <c r="L235" s="15"/>
    </row>
    <row r="236" spans="2:12" s="16" customFormat="1" ht="16.5" customHeight="1" x14ac:dyDescent="0.25">
      <c r="B236" s="15"/>
      <c r="C236" s="109" t="s">
        <v>425</v>
      </c>
      <c r="D236" s="109" t="s">
        <v>121</v>
      </c>
      <c r="E236" s="110" t="s">
        <v>426</v>
      </c>
      <c r="F236" s="111" t="s">
        <v>427</v>
      </c>
      <c r="G236" s="112" t="s">
        <v>156</v>
      </c>
      <c r="H236" s="113">
        <v>1</v>
      </c>
      <c r="I236" s="149"/>
      <c r="J236" s="114">
        <f t="shared" si="8"/>
        <v>0</v>
      </c>
      <c r="K236" s="141"/>
      <c r="L236" s="15"/>
    </row>
    <row r="237" spans="2:12" s="16" customFormat="1" ht="6.95" customHeight="1" x14ac:dyDescent="0.25">
      <c r="B237" s="29"/>
      <c r="C237" s="30"/>
      <c r="D237" s="30"/>
      <c r="E237" s="30"/>
      <c r="F237" s="30"/>
      <c r="G237" s="30"/>
      <c r="H237" s="30"/>
      <c r="I237" s="30"/>
      <c r="J237" s="30"/>
      <c r="K237" s="126"/>
      <c r="L237" s="15"/>
    </row>
  </sheetData>
  <sheetProtection sheet="1" objects="1" scenarios="1" selectLockedCells="1"/>
  <mergeCells count="8">
    <mergeCell ref="E87:H87"/>
    <mergeCell ref="E120:H120"/>
    <mergeCell ref="E122:H12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paperSize="9" scale="53" orientation="portrait" r:id="rId1"/>
  <rowBreaks count="1" manualBreakCount="1">
    <brk id="7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A9FF-C3E7-468D-89F3-CC2A00F09E3F}">
  <dimension ref="B2:K246"/>
  <sheetViews>
    <sheetView showGridLines="0" view="pageBreakPreview" topLeftCell="A118" zoomScale="110" zoomScaleNormal="100" zoomScaleSheetLayoutView="110" workbookViewId="0">
      <selection activeCell="I133" sqref="I133:I245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4.7109375" bestFit="1" customWidth="1"/>
    <col min="12" max="12" width="9.140625" customWidth="1"/>
  </cols>
  <sheetData>
    <row r="2" spans="2:11" ht="36.950000000000003" customHeight="1" x14ac:dyDescent="0.25"/>
    <row r="3" spans="2:11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127"/>
    </row>
    <row r="4" spans="2:11" ht="24.95" customHeight="1" x14ac:dyDescent="0.25">
      <c r="B4" s="5"/>
      <c r="D4" s="6" t="s">
        <v>90</v>
      </c>
      <c r="K4" s="122"/>
    </row>
    <row r="5" spans="2:11" ht="6.95" customHeight="1" x14ac:dyDescent="0.25">
      <c r="B5" s="5"/>
      <c r="K5" s="122"/>
    </row>
    <row r="6" spans="2:11" ht="12" customHeight="1" x14ac:dyDescent="0.25">
      <c r="B6" s="5"/>
      <c r="D6" s="11" t="s">
        <v>14</v>
      </c>
      <c r="K6" s="122"/>
    </row>
    <row r="7" spans="2:11" ht="26.25" customHeight="1" x14ac:dyDescent="0.25">
      <c r="B7" s="5"/>
      <c r="E7" s="162" t="str">
        <f>#REF!</f>
        <v>REKONSTRUKCE ELEKTROINSTALACE OBJEKTU A3 – HAVARIJNÍ STAV</v>
      </c>
      <c r="F7" s="163"/>
      <c r="G7" s="163"/>
      <c r="H7" s="163"/>
      <c r="K7" s="122"/>
    </row>
    <row r="8" spans="2:11" s="16" customFormat="1" ht="12" customHeight="1" x14ac:dyDescent="0.25">
      <c r="B8" s="15"/>
      <c r="D8" s="11" t="s">
        <v>91</v>
      </c>
      <c r="K8" s="123"/>
    </row>
    <row r="9" spans="2:11" s="16" customFormat="1" ht="16.5" customHeight="1" x14ac:dyDescent="0.25">
      <c r="B9" s="15"/>
      <c r="E9" s="160" t="s">
        <v>490</v>
      </c>
      <c r="F9" s="161"/>
      <c r="G9" s="161"/>
      <c r="H9" s="161"/>
      <c r="K9" s="123"/>
    </row>
    <row r="10" spans="2:11" s="16" customFormat="1" x14ac:dyDescent="0.25">
      <c r="B10" s="15"/>
      <c r="K10" s="123"/>
    </row>
    <row r="11" spans="2:11" s="16" customFormat="1" ht="12" customHeight="1" x14ac:dyDescent="0.25">
      <c r="B11" s="15"/>
      <c r="D11" s="11" t="s">
        <v>15</v>
      </c>
      <c r="F11" s="9" t="s">
        <v>1</v>
      </c>
      <c r="I11" s="11" t="s">
        <v>16</v>
      </c>
      <c r="J11" s="9" t="s">
        <v>1</v>
      </c>
      <c r="K11" s="123"/>
    </row>
    <row r="12" spans="2:11" s="16" customFormat="1" ht="12" customHeight="1" x14ac:dyDescent="0.25">
      <c r="B12" s="15"/>
      <c r="D12" s="11" t="s">
        <v>17</v>
      </c>
      <c r="F12" s="9" t="s">
        <v>28</v>
      </c>
      <c r="I12" s="11" t="s">
        <v>19</v>
      </c>
      <c r="J12" s="39" t="str">
        <f>#REF!</f>
        <v>5. 3. 2023</v>
      </c>
      <c r="K12" s="123"/>
    </row>
    <row r="13" spans="2:11" s="16" customFormat="1" ht="10.9" customHeight="1" x14ac:dyDescent="0.25">
      <c r="B13" s="15"/>
      <c r="K13" s="123"/>
    </row>
    <row r="14" spans="2:11" s="16" customFormat="1" ht="12" customHeight="1" x14ac:dyDescent="0.25">
      <c r="B14" s="15"/>
      <c r="D14" s="11" t="s">
        <v>21</v>
      </c>
      <c r="I14" s="11" t="s">
        <v>22</v>
      </c>
      <c r="J14" s="9" t="str">
        <f>IF(#REF!="","",#REF!)</f>
        <v>00380385</v>
      </c>
      <c r="K14" s="123"/>
    </row>
    <row r="15" spans="2:11" s="16" customFormat="1" ht="18" customHeight="1" x14ac:dyDescent="0.25">
      <c r="B15" s="15"/>
      <c r="E15" s="9" t="str">
        <f>IF(#REF!="","",#REF!)</f>
        <v>SŠIPF Brno</v>
      </c>
      <c r="I15" s="11" t="s">
        <v>25</v>
      </c>
      <c r="J15" s="9" t="str">
        <f>IF(#REF!="","",#REF!)</f>
        <v>CZ00380385</v>
      </c>
      <c r="K15" s="123"/>
    </row>
    <row r="16" spans="2:11" s="16" customFormat="1" ht="6.95" customHeight="1" x14ac:dyDescent="0.25">
      <c r="B16" s="15"/>
      <c r="K16" s="123"/>
    </row>
    <row r="17" spans="2:11" s="16" customFormat="1" ht="12" customHeight="1" x14ac:dyDescent="0.25">
      <c r="B17" s="15"/>
      <c r="D17" s="11" t="s">
        <v>27</v>
      </c>
      <c r="I17" s="11" t="s">
        <v>22</v>
      </c>
      <c r="J17" s="9" t="str">
        <f>#REF!</f>
        <v/>
      </c>
      <c r="K17" s="123"/>
    </row>
    <row r="18" spans="2:11" s="16" customFormat="1" ht="18" customHeight="1" x14ac:dyDescent="0.25">
      <c r="B18" s="15"/>
      <c r="E18" s="164" t="str">
        <f>#REF!</f>
        <v xml:space="preserve"> </v>
      </c>
      <c r="F18" s="164"/>
      <c r="G18" s="164"/>
      <c r="H18" s="164"/>
      <c r="I18" s="11" t="s">
        <v>25</v>
      </c>
      <c r="J18" s="9" t="str">
        <f>#REF!</f>
        <v/>
      </c>
      <c r="K18" s="123"/>
    </row>
    <row r="19" spans="2:11" s="16" customFormat="1" ht="6.95" customHeight="1" x14ac:dyDescent="0.25">
      <c r="B19" s="15"/>
      <c r="K19" s="123"/>
    </row>
    <row r="20" spans="2:11" s="16" customFormat="1" ht="12" customHeight="1" x14ac:dyDescent="0.25">
      <c r="B20" s="15"/>
      <c r="D20" s="11" t="s">
        <v>29</v>
      </c>
      <c r="I20" s="11" t="s">
        <v>22</v>
      </c>
      <c r="J20" s="9" t="str">
        <f>IF(#REF!="","",#REF!)</f>
        <v>04062965</v>
      </c>
      <c r="K20" s="123"/>
    </row>
    <row r="21" spans="2:11" s="16" customFormat="1" ht="18" customHeight="1" x14ac:dyDescent="0.25">
      <c r="B21" s="15"/>
      <c r="E21" s="9" t="str">
        <f>IF(#REF!="","",#REF!)</f>
        <v>Ing. Tomáš Blažek</v>
      </c>
      <c r="I21" s="11" t="s">
        <v>25</v>
      </c>
      <c r="J21" s="9" t="str">
        <f>IF(#REF!="","",#REF!)</f>
        <v>CZ8705081143</v>
      </c>
      <c r="K21" s="123"/>
    </row>
    <row r="22" spans="2:11" s="16" customFormat="1" ht="6.95" customHeight="1" x14ac:dyDescent="0.25">
      <c r="B22" s="15"/>
      <c r="K22" s="123"/>
    </row>
    <row r="23" spans="2:11" s="16" customFormat="1" ht="12" customHeight="1" x14ac:dyDescent="0.25">
      <c r="B23" s="15"/>
      <c r="D23" s="11" t="s">
        <v>34</v>
      </c>
      <c r="I23" s="11" t="s">
        <v>22</v>
      </c>
      <c r="J23" s="9" t="str">
        <f>IF(#REF!="","",#REF!)</f>
        <v>04062965</v>
      </c>
      <c r="K23" s="123"/>
    </row>
    <row r="24" spans="2:11" s="16" customFormat="1" ht="18" customHeight="1" x14ac:dyDescent="0.25">
      <c r="B24" s="15"/>
      <c r="E24" s="9" t="str">
        <f>IF(#REF!="","",#REF!)</f>
        <v>Ing. Tomáš Blažek</v>
      </c>
      <c r="I24" s="11" t="s">
        <v>25</v>
      </c>
      <c r="J24" s="9" t="str">
        <f>IF(#REF!="","",#REF!)</f>
        <v>CZ8705081143</v>
      </c>
      <c r="K24" s="123"/>
    </row>
    <row r="25" spans="2:11" s="16" customFormat="1" ht="6.95" customHeight="1" x14ac:dyDescent="0.25">
      <c r="B25" s="15"/>
      <c r="K25" s="123"/>
    </row>
    <row r="26" spans="2:11" s="16" customFormat="1" ht="12" customHeight="1" x14ac:dyDescent="0.25">
      <c r="B26" s="15"/>
      <c r="D26" s="11" t="s">
        <v>35</v>
      </c>
      <c r="K26" s="123"/>
    </row>
    <row r="27" spans="2:11" s="72" customFormat="1" ht="16.5" customHeight="1" x14ac:dyDescent="0.25">
      <c r="B27" s="71"/>
      <c r="E27" s="165" t="s">
        <v>1</v>
      </c>
      <c r="F27" s="165"/>
      <c r="G27" s="165"/>
      <c r="H27" s="165"/>
      <c r="K27" s="134"/>
    </row>
    <row r="28" spans="2:11" s="16" customFormat="1" ht="6.95" customHeight="1" x14ac:dyDescent="0.25">
      <c r="B28" s="15"/>
      <c r="K28" s="123"/>
    </row>
    <row r="29" spans="2:11" s="16" customFormat="1" ht="6.95" customHeight="1" x14ac:dyDescent="0.25">
      <c r="B29" s="15"/>
      <c r="D29" s="40"/>
      <c r="E29" s="40"/>
      <c r="F29" s="40"/>
      <c r="G29" s="40"/>
      <c r="H29" s="40"/>
      <c r="I29" s="40"/>
      <c r="J29" s="40"/>
      <c r="K29" s="135"/>
    </row>
    <row r="30" spans="2:11" s="16" customFormat="1" ht="25.35" customHeight="1" x14ac:dyDescent="0.25">
      <c r="B30" s="15"/>
      <c r="D30" s="73" t="s">
        <v>36</v>
      </c>
      <c r="J30" s="53">
        <f>ROUND(J130, 2)</f>
        <v>0</v>
      </c>
      <c r="K30" s="123"/>
    </row>
    <row r="31" spans="2:11" s="16" customFormat="1" ht="6.95" customHeight="1" x14ac:dyDescent="0.25">
      <c r="B31" s="15"/>
      <c r="D31" s="40"/>
      <c r="E31" s="40"/>
      <c r="F31" s="40"/>
      <c r="G31" s="40"/>
      <c r="H31" s="40"/>
      <c r="I31" s="40"/>
      <c r="J31" s="40"/>
      <c r="K31" s="135"/>
    </row>
    <row r="32" spans="2:11" s="16" customFormat="1" ht="14.45" customHeight="1" x14ac:dyDescent="0.25">
      <c r="B32" s="15"/>
      <c r="F32" s="19" t="s">
        <v>38</v>
      </c>
      <c r="I32" s="19" t="s">
        <v>37</v>
      </c>
      <c r="J32" s="19" t="s">
        <v>39</v>
      </c>
      <c r="K32" s="123"/>
    </row>
    <row r="33" spans="2:11" s="16" customFormat="1" ht="14.45" customHeight="1" x14ac:dyDescent="0.25">
      <c r="B33" s="15"/>
      <c r="D33" s="42" t="s">
        <v>40</v>
      </c>
      <c r="E33" s="11" t="s">
        <v>41</v>
      </c>
      <c r="F33" s="74">
        <f>J30</f>
        <v>0</v>
      </c>
      <c r="I33" s="75">
        <v>0.21</v>
      </c>
      <c r="J33" s="74">
        <f>F33*I33</f>
        <v>0</v>
      </c>
      <c r="K33" s="123"/>
    </row>
    <row r="34" spans="2:11" s="16" customFormat="1" ht="14.45" customHeight="1" x14ac:dyDescent="0.25">
      <c r="B34" s="15"/>
      <c r="E34" s="11" t="s">
        <v>42</v>
      </c>
      <c r="F34" s="74"/>
      <c r="I34" s="75">
        <v>0.15</v>
      </c>
      <c r="J34" s="74"/>
      <c r="K34" s="123"/>
    </row>
    <row r="35" spans="2:11" s="16" customFormat="1" ht="14.45" hidden="1" customHeight="1" x14ac:dyDescent="0.25">
      <c r="B35" s="15"/>
      <c r="E35" s="11" t="s">
        <v>43</v>
      </c>
      <c r="F35" s="74" t="e">
        <f>ROUND((SUM(#REF!)),  2)</f>
        <v>#REF!</v>
      </c>
      <c r="I35" s="75">
        <v>0.21</v>
      </c>
      <c r="J35" s="74">
        <f>0</f>
        <v>0</v>
      </c>
      <c r="K35" s="123"/>
    </row>
    <row r="36" spans="2:11" s="16" customFormat="1" ht="14.45" hidden="1" customHeight="1" x14ac:dyDescent="0.25">
      <c r="B36" s="15"/>
      <c r="E36" s="11" t="s">
        <v>44</v>
      </c>
      <c r="F36" s="74" t="e">
        <f>ROUND((SUM(#REF!)),  2)</f>
        <v>#REF!</v>
      </c>
      <c r="I36" s="75">
        <v>0.15</v>
      </c>
      <c r="J36" s="74">
        <f>0</f>
        <v>0</v>
      </c>
      <c r="K36" s="123"/>
    </row>
    <row r="37" spans="2:11" s="16" customFormat="1" ht="14.45" hidden="1" customHeight="1" x14ac:dyDescent="0.25">
      <c r="B37" s="15"/>
      <c r="E37" s="11" t="s">
        <v>45</v>
      </c>
      <c r="F37" s="74" t="e">
        <f>ROUND((SUM(#REF!)),  2)</f>
        <v>#REF!</v>
      </c>
      <c r="I37" s="75">
        <v>0</v>
      </c>
      <c r="J37" s="74">
        <f>0</f>
        <v>0</v>
      </c>
      <c r="K37" s="123"/>
    </row>
    <row r="38" spans="2:11" s="16" customFormat="1" ht="6.95" customHeight="1" x14ac:dyDescent="0.25">
      <c r="B38" s="15"/>
      <c r="K38" s="123"/>
    </row>
    <row r="39" spans="2:11" s="16" customFormat="1" ht="25.35" customHeight="1" x14ac:dyDescent="0.25">
      <c r="B39" s="15"/>
      <c r="C39" s="76"/>
      <c r="D39" s="77" t="s">
        <v>46</v>
      </c>
      <c r="E39" s="44"/>
      <c r="F39" s="44"/>
      <c r="G39" s="78" t="s">
        <v>47</v>
      </c>
      <c r="H39" s="79" t="s">
        <v>48</v>
      </c>
      <c r="I39" s="44"/>
      <c r="J39" s="80">
        <f>SUM(J30:J37)</f>
        <v>0</v>
      </c>
      <c r="K39" s="136"/>
    </row>
    <row r="40" spans="2:11" s="16" customFormat="1" ht="14.45" customHeight="1" x14ac:dyDescent="0.25">
      <c r="B40" s="15"/>
      <c r="K40" s="123"/>
    </row>
    <row r="41" spans="2:11" ht="14.45" customHeight="1" x14ac:dyDescent="0.25">
      <c r="B41" s="5"/>
      <c r="K41" s="122"/>
    </row>
    <row r="42" spans="2:11" ht="14.45" customHeight="1" x14ac:dyDescent="0.25">
      <c r="B42" s="5"/>
      <c r="K42" s="122"/>
    </row>
    <row r="43" spans="2:11" ht="14.45" customHeight="1" x14ac:dyDescent="0.25">
      <c r="B43" s="5"/>
      <c r="K43" s="122"/>
    </row>
    <row r="44" spans="2:11" ht="14.45" customHeight="1" x14ac:dyDescent="0.25">
      <c r="B44" s="5"/>
      <c r="K44" s="122"/>
    </row>
    <row r="45" spans="2:11" ht="14.45" customHeight="1" x14ac:dyDescent="0.25">
      <c r="B45" s="5"/>
      <c r="K45" s="122"/>
    </row>
    <row r="46" spans="2:11" ht="14.45" customHeight="1" x14ac:dyDescent="0.25">
      <c r="B46" s="5"/>
      <c r="K46" s="122"/>
    </row>
    <row r="47" spans="2:11" ht="14.45" customHeight="1" x14ac:dyDescent="0.25">
      <c r="B47" s="5"/>
      <c r="K47" s="122"/>
    </row>
    <row r="48" spans="2:11" ht="14.45" customHeight="1" x14ac:dyDescent="0.25">
      <c r="B48" s="5"/>
      <c r="K48" s="122"/>
    </row>
    <row r="49" spans="2:11" ht="14.45" customHeight="1" x14ac:dyDescent="0.25">
      <c r="B49" s="5"/>
      <c r="K49" s="122"/>
    </row>
    <row r="50" spans="2:11" s="16" customFormat="1" ht="14.45" customHeight="1" x14ac:dyDescent="0.25">
      <c r="B50" s="15"/>
      <c r="D50" s="26" t="s">
        <v>49</v>
      </c>
      <c r="E50" s="27"/>
      <c r="F50" s="27"/>
      <c r="G50" s="26" t="s">
        <v>50</v>
      </c>
      <c r="H50" s="27"/>
      <c r="I50" s="27"/>
      <c r="J50" s="27"/>
      <c r="K50" s="137"/>
    </row>
    <row r="51" spans="2:11" x14ac:dyDescent="0.25">
      <c r="B51" s="5"/>
      <c r="K51" s="122"/>
    </row>
    <row r="52" spans="2:11" x14ac:dyDescent="0.25">
      <c r="B52" s="5"/>
      <c r="K52" s="122"/>
    </row>
    <row r="53" spans="2:11" x14ac:dyDescent="0.25">
      <c r="B53" s="5"/>
      <c r="K53" s="122"/>
    </row>
    <row r="54" spans="2:11" x14ac:dyDescent="0.25">
      <c r="B54" s="5"/>
      <c r="K54" s="122"/>
    </row>
    <row r="55" spans="2:11" x14ac:dyDescent="0.25">
      <c r="B55" s="5"/>
      <c r="K55" s="122"/>
    </row>
    <row r="56" spans="2:11" x14ac:dyDescent="0.25">
      <c r="B56" s="5"/>
      <c r="K56" s="122"/>
    </row>
    <row r="57" spans="2:11" x14ac:dyDescent="0.25">
      <c r="B57" s="5"/>
      <c r="K57" s="122"/>
    </row>
    <row r="58" spans="2:11" x14ac:dyDescent="0.25">
      <c r="B58" s="5"/>
      <c r="K58" s="122"/>
    </row>
    <row r="59" spans="2:11" x14ac:dyDescent="0.25">
      <c r="B59" s="5"/>
      <c r="K59" s="122"/>
    </row>
    <row r="60" spans="2:11" x14ac:dyDescent="0.25">
      <c r="B60" s="5"/>
      <c r="K60" s="122"/>
    </row>
    <row r="61" spans="2:11" s="16" customFormat="1" x14ac:dyDescent="0.25">
      <c r="B61" s="15"/>
      <c r="D61" s="28" t="s">
        <v>51</v>
      </c>
      <c r="E61" s="18"/>
      <c r="F61" s="81" t="s">
        <v>52</v>
      </c>
      <c r="G61" s="28" t="s">
        <v>51</v>
      </c>
      <c r="H61" s="18"/>
      <c r="I61" s="18"/>
      <c r="J61" s="82" t="s">
        <v>52</v>
      </c>
      <c r="K61" s="138"/>
    </row>
    <row r="62" spans="2:11" x14ac:dyDescent="0.25">
      <c r="B62" s="5"/>
      <c r="K62" s="122"/>
    </row>
    <row r="63" spans="2:11" x14ac:dyDescent="0.25">
      <c r="B63" s="5"/>
      <c r="K63" s="122"/>
    </row>
    <row r="64" spans="2:11" x14ac:dyDescent="0.25">
      <c r="B64" s="5"/>
      <c r="K64" s="122"/>
    </row>
    <row r="65" spans="2:11" s="16" customFormat="1" x14ac:dyDescent="0.25">
      <c r="B65" s="15"/>
      <c r="D65" s="26" t="s">
        <v>53</v>
      </c>
      <c r="E65" s="27"/>
      <c r="F65" s="27"/>
      <c r="G65" s="26" t="s">
        <v>54</v>
      </c>
      <c r="H65" s="27"/>
      <c r="I65" s="27"/>
      <c r="J65" s="27"/>
      <c r="K65" s="137"/>
    </row>
    <row r="66" spans="2:11" x14ac:dyDescent="0.25">
      <c r="B66" s="5"/>
      <c r="K66" s="122"/>
    </row>
    <row r="67" spans="2:11" x14ac:dyDescent="0.25">
      <c r="B67" s="5"/>
      <c r="K67" s="122"/>
    </row>
    <row r="68" spans="2:11" x14ac:dyDescent="0.25">
      <c r="B68" s="5"/>
      <c r="K68" s="122"/>
    </row>
    <row r="69" spans="2:11" x14ac:dyDescent="0.25">
      <c r="B69" s="5"/>
      <c r="K69" s="122"/>
    </row>
    <row r="70" spans="2:11" x14ac:dyDescent="0.25">
      <c r="B70" s="5"/>
      <c r="K70" s="122"/>
    </row>
    <row r="71" spans="2:11" x14ac:dyDescent="0.25">
      <c r="B71" s="5"/>
      <c r="K71" s="122"/>
    </row>
    <row r="72" spans="2:11" x14ac:dyDescent="0.25">
      <c r="B72" s="5"/>
      <c r="K72" s="122"/>
    </row>
    <row r="73" spans="2:11" x14ac:dyDescent="0.25">
      <c r="B73" s="5"/>
      <c r="K73" s="122"/>
    </row>
    <row r="74" spans="2:11" x14ac:dyDescent="0.25">
      <c r="B74" s="5"/>
      <c r="K74" s="122"/>
    </row>
    <row r="75" spans="2:11" x14ac:dyDescent="0.25">
      <c r="B75" s="5"/>
      <c r="K75" s="122"/>
    </row>
    <row r="76" spans="2:11" s="16" customFormat="1" x14ac:dyDescent="0.25">
      <c r="B76" s="15"/>
      <c r="D76" s="28" t="s">
        <v>51</v>
      </c>
      <c r="E76" s="18"/>
      <c r="F76" s="81" t="s">
        <v>52</v>
      </c>
      <c r="G76" s="28" t="s">
        <v>51</v>
      </c>
      <c r="H76" s="18"/>
      <c r="I76" s="18"/>
      <c r="J76" s="82" t="s">
        <v>52</v>
      </c>
      <c r="K76" s="138"/>
    </row>
    <row r="77" spans="2:11" s="16" customFormat="1" ht="14.4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126"/>
    </row>
    <row r="81" spans="2:11" s="16" customFormat="1" ht="6.95" hidden="1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</row>
    <row r="82" spans="2:11" s="16" customFormat="1" ht="24.95" hidden="1" customHeight="1" x14ac:dyDescent="0.25">
      <c r="B82" s="15"/>
      <c r="C82" s="6" t="s">
        <v>92</v>
      </c>
    </row>
    <row r="83" spans="2:11" s="16" customFormat="1" ht="6.95" hidden="1" customHeight="1" x14ac:dyDescent="0.25">
      <c r="B83" s="15"/>
    </row>
    <row r="84" spans="2:11" s="16" customFormat="1" ht="12" hidden="1" customHeight="1" x14ac:dyDescent="0.25">
      <c r="B84" s="15"/>
      <c r="C84" s="11" t="s">
        <v>14</v>
      </c>
    </row>
    <row r="85" spans="2:11" s="16" customFormat="1" ht="26.25" hidden="1" customHeight="1" x14ac:dyDescent="0.25">
      <c r="B85" s="15"/>
      <c r="E85" s="162" t="str">
        <f>E7</f>
        <v>REKONSTRUKCE ELEKTROINSTALACE OBJEKTU A3 – HAVARIJNÍ STAV</v>
      </c>
      <c r="F85" s="163"/>
      <c r="G85" s="163"/>
      <c r="H85" s="163"/>
    </row>
    <row r="86" spans="2:11" s="16" customFormat="1" ht="12" hidden="1" customHeight="1" x14ac:dyDescent="0.25">
      <c r="B86" s="15"/>
      <c r="C86" s="11" t="s">
        <v>91</v>
      </c>
    </row>
    <row r="87" spans="2:11" s="16" customFormat="1" ht="16.5" hidden="1" customHeight="1" x14ac:dyDescent="0.25">
      <c r="B87" s="15"/>
      <c r="E87" s="160" t="str">
        <f>E9</f>
        <v>02 - rekonstrukce A1 - 2.NP</v>
      </c>
      <c r="F87" s="161"/>
      <c r="G87" s="161"/>
      <c r="H87" s="161"/>
    </row>
    <row r="88" spans="2:11" s="16" customFormat="1" ht="6.95" hidden="1" customHeight="1" x14ac:dyDescent="0.25">
      <c r="B88" s="15"/>
    </row>
    <row r="89" spans="2:11" s="16" customFormat="1" ht="12" hidden="1" customHeight="1" x14ac:dyDescent="0.25">
      <c r="B89" s="15"/>
      <c r="C89" s="11" t="s">
        <v>17</v>
      </c>
      <c r="F89" s="9" t="str">
        <f>F12</f>
        <v xml:space="preserve"> </v>
      </c>
      <c r="I89" s="11" t="s">
        <v>19</v>
      </c>
      <c r="J89" s="39" t="str">
        <f>IF(J12="","",J12)</f>
        <v>5. 3. 2023</v>
      </c>
    </row>
    <row r="90" spans="2:11" s="16" customFormat="1" ht="6.95" hidden="1" customHeight="1" x14ac:dyDescent="0.25">
      <c r="B90" s="15"/>
    </row>
    <row r="91" spans="2:11" s="16" customFormat="1" ht="15.2" hidden="1" customHeight="1" x14ac:dyDescent="0.25">
      <c r="B91" s="15"/>
      <c r="C91" s="11" t="s">
        <v>21</v>
      </c>
      <c r="F91" s="9" t="str">
        <f>E15</f>
        <v>SŠIPF Brno</v>
      </c>
      <c r="I91" s="11" t="s">
        <v>29</v>
      </c>
      <c r="J91" s="13" t="str">
        <f>E21</f>
        <v>Ing. Tomáš Blažek</v>
      </c>
    </row>
    <row r="92" spans="2:11" s="16" customFormat="1" ht="15.2" hidden="1" customHeight="1" x14ac:dyDescent="0.25">
      <c r="B92" s="15"/>
      <c r="C92" s="11" t="s">
        <v>27</v>
      </c>
      <c r="F92" s="9" t="str">
        <f>IF(E18="","",E18)</f>
        <v xml:space="preserve"> </v>
      </c>
      <c r="I92" s="11" t="s">
        <v>34</v>
      </c>
      <c r="J92" s="13" t="str">
        <f>E24</f>
        <v>Ing. Tomáš Blažek</v>
      </c>
    </row>
    <row r="93" spans="2:11" s="16" customFormat="1" ht="10.35" hidden="1" customHeight="1" x14ac:dyDescent="0.25">
      <c r="B93" s="15"/>
    </row>
    <row r="94" spans="2:11" s="16" customFormat="1" ht="29.25" hidden="1" customHeight="1" x14ac:dyDescent="0.25">
      <c r="B94" s="15"/>
      <c r="C94" s="83" t="s">
        <v>93</v>
      </c>
      <c r="D94" s="76"/>
      <c r="E94" s="76"/>
      <c r="F94" s="76"/>
      <c r="G94" s="76"/>
      <c r="H94" s="76"/>
      <c r="I94" s="76"/>
      <c r="J94" s="84" t="s">
        <v>94</v>
      </c>
      <c r="K94" s="76"/>
    </row>
    <row r="95" spans="2:11" s="16" customFormat="1" ht="10.35" hidden="1" customHeight="1" x14ac:dyDescent="0.25">
      <c r="B95" s="15"/>
    </row>
    <row r="96" spans="2:11" s="16" customFormat="1" ht="22.9" hidden="1" customHeight="1" x14ac:dyDescent="0.25">
      <c r="B96" s="15"/>
      <c r="C96" s="85" t="s">
        <v>95</v>
      </c>
      <c r="J96" s="53">
        <f>J130</f>
        <v>0</v>
      </c>
    </row>
    <row r="97" spans="2:11" s="87" customFormat="1" ht="24.95" hidden="1" customHeight="1" x14ac:dyDescent="0.25">
      <c r="B97" s="86"/>
      <c r="D97" s="88" t="s">
        <v>96</v>
      </c>
      <c r="E97" s="89"/>
      <c r="F97" s="89"/>
      <c r="G97" s="89"/>
      <c r="H97" s="89"/>
      <c r="I97" s="89"/>
      <c r="J97" s="90">
        <f>J131</f>
        <v>0</v>
      </c>
    </row>
    <row r="98" spans="2:11" s="92" customFormat="1" ht="19.899999999999999" hidden="1" customHeight="1" x14ac:dyDescent="0.25">
      <c r="B98" s="91"/>
      <c r="D98" s="93" t="s">
        <v>97</v>
      </c>
      <c r="E98" s="94"/>
      <c r="F98" s="94"/>
      <c r="G98" s="94"/>
      <c r="H98" s="94"/>
      <c r="I98" s="94"/>
      <c r="J98" s="95">
        <f>J132</f>
        <v>0</v>
      </c>
    </row>
    <row r="99" spans="2:11" s="87" customFormat="1" ht="24.95" hidden="1" customHeight="1" x14ac:dyDescent="0.25">
      <c r="B99" s="86"/>
      <c r="D99" s="88" t="s">
        <v>98</v>
      </c>
      <c r="E99" s="89"/>
      <c r="F99" s="89"/>
      <c r="G99" s="89"/>
      <c r="H99" s="89"/>
      <c r="I99" s="89"/>
      <c r="J99" s="90">
        <f>J141</f>
        <v>0</v>
      </c>
    </row>
    <row r="100" spans="2:11" s="87" customFormat="1" ht="24.95" hidden="1" customHeight="1" x14ac:dyDescent="0.25">
      <c r="B100" s="86"/>
      <c r="D100" s="88" t="s">
        <v>99</v>
      </c>
      <c r="E100" s="89"/>
      <c r="F100" s="89"/>
      <c r="G100" s="89"/>
      <c r="H100" s="89"/>
      <c r="I100" s="89"/>
      <c r="J100" s="90">
        <f>J145</f>
        <v>0</v>
      </c>
    </row>
    <row r="101" spans="2:11" s="92" customFormat="1" ht="19.899999999999999" hidden="1" customHeight="1" x14ac:dyDescent="0.25">
      <c r="B101" s="91"/>
      <c r="D101" s="93" t="s">
        <v>100</v>
      </c>
      <c r="E101" s="94"/>
      <c r="F101" s="94"/>
      <c r="G101" s="94"/>
      <c r="H101" s="94"/>
      <c r="I101" s="94"/>
      <c r="J101" s="95">
        <f>J146</f>
        <v>0</v>
      </c>
    </row>
    <row r="102" spans="2:11" s="87" customFormat="1" ht="24.95" hidden="1" customHeight="1" x14ac:dyDescent="0.25">
      <c r="B102" s="86"/>
      <c r="D102" s="88" t="s">
        <v>101</v>
      </c>
      <c r="E102" s="89"/>
      <c r="F102" s="89"/>
      <c r="G102" s="89"/>
      <c r="H102" s="89"/>
      <c r="I102" s="89"/>
      <c r="J102" s="90">
        <f>J154</f>
        <v>0</v>
      </c>
    </row>
    <row r="103" spans="2:11" s="92" customFormat="1" ht="19.899999999999999" hidden="1" customHeight="1" x14ac:dyDescent="0.25">
      <c r="B103" s="91"/>
      <c r="D103" s="93" t="s">
        <v>102</v>
      </c>
      <c r="E103" s="94"/>
      <c r="F103" s="94"/>
      <c r="G103" s="94"/>
      <c r="H103" s="94"/>
      <c r="I103" s="94"/>
      <c r="J103" s="95">
        <f>J155</f>
        <v>0</v>
      </c>
    </row>
    <row r="104" spans="2:11" s="92" customFormat="1" ht="19.899999999999999" hidden="1" customHeight="1" x14ac:dyDescent="0.25">
      <c r="B104" s="91"/>
      <c r="D104" s="93" t="s">
        <v>103</v>
      </c>
      <c r="E104" s="94"/>
      <c r="F104" s="94"/>
      <c r="G104" s="94"/>
      <c r="H104" s="94"/>
      <c r="I104" s="94"/>
      <c r="J104" s="95">
        <f>J204</f>
        <v>0</v>
      </c>
    </row>
    <row r="105" spans="2:11" s="92" customFormat="1" ht="19.899999999999999" hidden="1" customHeight="1" x14ac:dyDescent="0.25">
      <c r="B105" s="91"/>
      <c r="D105" s="93" t="s">
        <v>104</v>
      </c>
      <c r="E105" s="94"/>
      <c r="F105" s="94"/>
      <c r="G105" s="94"/>
      <c r="H105" s="94"/>
      <c r="I105" s="94"/>
      <c r="J105" s="95">
        <f>J213</f>
        <v>0</v>
      </c>
    </row>
    <row r="106" spans="2:11" s="92" customFormat="1" ht="19.899999999999999" hidden="1" customHeight="1" x14ac:dyDescent="0.25">
      <c r="B106" s="91"/>
      <c r="D106" s="93" t="s">
        <v>105</v>
      </c>
      <c r="E106" s="94"/>
      <c r="F106" s="94"/>
      <c r="G106" s="94"/>
      <c r="H106" s="94"/>
      <c r="I106" s="94"/>
      <c r="J106" s="95">
        <f>J220</f>
        <v>0</v>
      </c>
    </row>
    <row r="107" spans="2:11" s="92" customFormat="1" ht="19.899999999999999" hidden="1" customHeight="1" x14ac:dyDescent="0.25">
      <c r="B107" s="91"/>
      <c r="D107" s="93" t="s">
        <v>106</v>
      </c>
      <c r="E107" s="94"/>
      <c r="F107" s="94"/>
      <c r="G107" s="94"/>
      <c r="H107" s="94"/>
      <c r="I107" s="94"/>
      <c r="J107" s="95">
        <f>J229</f>
        <v>0</v>
      </c>
    </row>
    <row r="108" spans="2:11" s="92" customFormat="1" ht="19.899999999999999" hidden="1" customHeight="1" x14ac:dyDescent="0.25">
      <c r="B108" s="91"/>
      <c r="D108" s="93" t="s">
        <v>107</v>
      </c>
      <c r="E108" s="94"/>
      <c r="F108" s="94"/>
      <c r="G108" s="94"/>
      <c r="H108" s="94"/>
      <c r="I108" s="94"/>
      <c r="J108" s="95">
        <f>J236</f>
        <v>0</v>
      </c>
    </row>
    <row r="109" spans="2:11" s="87" customFormat="1" ht="24.95" hidden="1" customHeight="1" x14ac:dyDescent="0.25">
      <c r="B109" s="86"/>
      <c r="D109" s="88" t="s">
        <v>108</v>
      </c>
      <c r="E109" s="89"/>
      <c r="F109" s="89"/>
      <c r="G109" s="89"/>
      <c r="H109" s="89"/>
      <c r="I109" s="89"/>
      <c r="J109" s="90">
        <f>J238</f>
        <v>0</v>
      </c>
    </row>
    <row r="110" spans="2:11" s="92" customFormat="1" ht="19.899999999999999" hidden="1" customHeight="1" x14ac:dyDescent="0.25">
      <c r="B110" s="91"/>
      <c r="D110" s="93" t="s">
        <v>109</v>
      </c>
      <c r="E110" s="94"/>
      <c r="F110" s="94"/>
      <c r="G110" s="94"/>
      <c r="H110" s="94"/>
      <c r="I110" s="94"/>
      <c r="J110" s="95">
        <f>J239</f>
        <v>0</v>
      </c>
    </row>
    <row r="111" spans="2:11" s="16" customFormat="1" ht="21.75" hidden="1" customHeight="1" x14ac:dyDescent="0.25">
      <c r="B111" s="15"/>
    </row>
    <row r="112" spans="2:11" s="16" customFormat="1" ht="6.95" hidden="1" customHeight="1" x14ac:dyDescent="0.25">
      <c r="B112" s="29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2:11" hidden="1" x14ac:dyDescent="0.25"/>
    <row r="114" spans="2:11" hidden="1" x14ac:dyDescent="0.25"/>
    <row r="115" spans="2:11" hidden="1" x14ac:dyDescent="0.25"/>
    <row r="116" spans="2:11" s="16" customFormat="1" ht="6.95" customHeight="1" x14ac:dyDescent="0.25">
      <c r="B116" s="31"/>
      <c r="C116" s="32"/>
      <c r="D116" s="32"/>
      <c r="E116" s="32"/>
      <c r="F116" s="32"/>
      <c r="G116" s="32"/>
      <c r="H116" s="32"/>
      <c r="I116" s="32"/>
      <c r="J116" s="32"/>
      <c r="K116" s="32"/>
    </row>
    <row r="117" spans="2:11" s="16" customFormat="1" ht="24.95" customHeight="1" x14ac:dyDescent="0.25">
      <c r="B117" s="15"/>
      <c r="C117" s="6" t="s">
        <v>110</v>
      </c>
    </row>
    <row r="118" spans="2:11" s="16" customFormat="1" ht="6.95" customHeight="1" x14ac:dyDescent="0.25">
      <c r="B118" s="15"/>
    </row>
    <row r="119" spans="2:11" s="16" customFormat="1" ht="12" customHeight="1" x14ac:dyDescent="0.25">
      <c r="B119" s="15"/>
      <c r="C119" s="11" t="s">
        <v>14</v>
      </c>
    </row>
    <row r="120" spans="2:11" s="16" customFormat="1" ht="26.25" customHeight="1" x14ac:dyDescent="0.25">
      <c r="B120" s="15"/>
      <c r="E120" s="162" t="str">
        <f>E7</f>
        <v>REKONSTRUKCE ELEKTROINSTALACE OBJEKTU A3 – HAVARIJNÍ STAV</v>
      </c>
      <c r="F120" s="163"/>
      <c r="G120" s="163"/>
      <c r="H120" s="163"/>
    </row>
    <row r="121" spans="2:11" s="16" customFormat="1" ht="12" customHeight="1" x14ac:dyDescent="0.25">
      <c r="B121" s="15"/>
      <c r="C121" s="11" t="s">
        <v>91</v>
      </c>
    </row>
    <row r="122" spans="2:11" s="16" customFormat="1" ht="16.5" customHeight="1" x14ac:dyDescent="0.25">
      <c r="B122" s="15"/>
      <c r="E122" s="160" t="str">
        <f>E9</f>
        <v>02 - rekonstrukce A1 - 2.NP</v>
      </c>
      <c r="F122" s="161"/>
      <c r="G122" s="161"/>
      <c r="H122" s="161"/>
    </row>
    <row r="123" spans="2:11" s="16" customFormat="1" ht="6.95" customHeight="1" x14ac:dyDescent="0.25">
      <c r="B123" s="15"/>
    </row>
    <row r="124" spans="2:11" s="16" customFormat="1" ht="12" customHeight="1" x14ac:dyDescent="0.25">
      <c r="B124" s="15"/>
      <c r="C124" s="11" t="s">
        <v>17</v>
      </c>
      <c r="F124" s="9" t="str">
        <f>F12</f>
        <v xml:space="preserve"> </v>
      </c>
      <c r="I124" s="11" t="s">
        <v>19</v>
      </c>
      <c r="J124" s="39" t="str">
        <f>IF(J12="","",J12)</f>
        <v>5. 3. 2023</v>
      </c>
    </row>
    <row r="125" spans="2:11" s="16" customFormat="1" ht="6.95" customHeight="1" x14ac:dyDescent="0.25">
      <c r="B125" s="15"/>
    </row>
    <row r="126" spans="2:11" s="16" customFormat="1" ht="15.2" customHeight="1" x14ac:dyDescent="0.25">
      <c r="B126" s="15"/>
      <c r="C126" s="11" t="s">
        <v>21</v>
      </c>
      <c r="F126" s="9" t="str">
        <f>E15</f>
        <v>SŠIPF Brno</v>
      </c>
      <c r="I126" s="11" t="s">
        <v>29</v>
      </c>
      <c r="J126" s="13" t="str">
        <f>E21</f>
        <v>Ing. Tomáš Blažek</v>
      </c>
    </row>
    <row r="127" spans="2:11" s="16" customFormat="1" ht="15.2" customHeight="1" x14ac:dyDescent="0.25">
      <c r="B127" s="15"/>
      <c r="C127" s="11" t="s">
        <v>27</v>
      </c>
      <c r="F127" s="9" t="str">
        <f>IF(E18="","",E18)</f>
        <v xml:space="preserve"> </v>
      </c>
      <c r="I127" s="11" t="s">
        <v>34</v>
      </c>
      <c r="J127" s="13" t="str">
        <f>E24</f>
        <v>Ing. Tomáš Blažek</v>
      </c>
    </row>
    <row r="128" spans="2:11" s="16" customFormat="1" ht="10.35" customHeight="1" x14ac:dyDescent="0.25">
      <c r="B128" s="15"/>
    </row>
    <row r="129" spans="2:11" s="100" customFormat="1" ht="29.25" customHeight="1" x14ac:dyDescent="0.25">
      <c r="B129" s="96"/>
      <c r="C129" s="97" t="s">
        <v>111</v>
      </c>
      <c r="D129" s="98" t="s">
        <v>61</v>
      </c>
      <c r="E129" s="98" t="s">
        <v>57</v>
      </c>
      <c r="F129" s="98" t="s">
        <v>58</v>
      </c>
      <c r="G129" s="98" t="s">
        <v>112</v>
      </c>
      <c r="H129" s="98" t="s">
        <v>113</v>
      </c>
      <c r="I129" s="98" t="s">
        <v>114</v>
      </c>
      <c r="J129" s="99" t="s">
        <v>94</v>
      </c>
      <c r="K129" s="143" t="s">
        <v>115</v>
      </c>
    </row>
    <row r="130" spans="2:11" s="16" customFormat="1" ht="22.9" customHeight="1" x14ac:dyDescent="0.25">
      <c r="B130" s="15"/>
      <c r="C130" s="51" t="s">
        <v>116</v>
      </c>
      <c r="J130" s="101">
        <f>J131+J141+J145+J154+J238</f>
        <v>0</v>
      </c>
    </row>
    <row r="131" spans="2:11" s="103" customFormat="1" ht="25.9" customHeight="1" x14ac:dyDescent="0.2">
      <c r="B131" s="102"/>
      <c r="D131" s="104" t="s">
        <v>75</v>
      </c>
      <c r="E131" s="105" t="s">
        <v>117</v>
      </c>
      <c r="F131" s="105" t="s">
        <v>118</v>
      </c>
      <c r="J131" s="106">
        <f>J132</f>
        <v>0</v>
      </c>
    </row>
    <row r="132" spans="2:11" s="103" customFormat="1" ht="22.9" customHeight="1" x14ac:dyDescent="0.2">
      <c r="B132" s="102"/>
      <c r="D132" s="104" t="s">
        <v>75</v>
      </c>
      <c r="E132" s="107" t="s">
        <v>119</v>
      </c>
      <c r="F132" s="107" t="s">
        <v>120</v>
      </c>
      <c r="J132" s="108">
        <f>SUM(J133:J140)</f>
        <v>0</v>
      </c>
    </row>
    <row r="133" spans="2:11" s="16" customFormat="1" ht="16.5" customHeight="1" x14ac:dyDescent="0.25">
      <c r="B133" s="15"/>
      <c r="C133" s="109" t="s">
        <v>81</v>
      </c>
      <c r="D133" s="109" t="s">
        <v>121</v>
      </c>
      <c r="E133" s="110" t="s">
        <v>122</v>
      </c>
      <c r="F133" s="111" t="s">
        <v>123</v>
      </c>
      <c r="G133" s="112" t="s">
        <v>124</v>
      </c>
      <c r="H133" s="113">
        <v>1.6</v>
      </c>
      <c r="I133" s="149"/>
      <c r="J133" s="114">
        <f>H133*I133</f>
        <v>0</v>
      </c>
      <c r="K133" s="157"/>
    </row>
    <row r="134" spans="2:11" s="16" customFormat="1" ht="24.2" customHeight="1" x14ac:dyDescent="0.25">
      <c r="B134" s="15"/>
      <c r="C134" s="109" t="s">
        <v>83</v>
      </c>
      <c r="D134" s="109" t="s">
        <v>121</v>
      </c>
      <c r="E134" s="110" t="s">
        <v>126</v>
      </c>
      <c r="F134" s="111" t="s">
        <v>127</v>
      </c>
      <c r="G134" s="112" t="s">
        <v>124</v>
      </c>
      <c r="H134" s="113">
        <v>24</v>
      </c>
      <c r="I134" s="149"/>
      <c r="J134" s="114">
        <f t="shared" ref="J134:J140" si="0">H134*I134</f>
        <v>0</v>
      </c>
      <c r="K134" s="157"/>
    </row>
    <row r="135" spans="2:11" s="16" customFormat="1" ht="24.2" customHeight="1" x14ac:dyDescent="0.25">
      <c r="B135" s="15"/>
      <c r="C135" s="109" t="s">
        <v>128</v>
      </c>
      <c r="D135" s="109" t="s">
        <v>121</v>
      </c>
      <c r="E135" s="110" t="s">
        <v>129</v>
      </c>
      <c r="F135" s="111" t="s">
        <v>130</v>
      </c>
      <c r="G135" s="112" t="s">
        <v>124</v>
      </c>
      <c r="H135" s="113">
        <v>0.8</v>
      </c>
      <c r="I135" s="149"/>
      <c r="J135" s="114">
        <f t="shared" si="0"/>
        <v>0</v>
      </c>
      <c r="K135" s="157"/>
    </row>
    <row r="136" spans="2:11" s="16" customFormat="1" ht="24.2" customHeight="1" x14ac:dyDescent="0.25">
      <c r="B136" s="15"/>
      <c r="C136" s="109" t="s">
        <v>125</v>
      </c>
      <c r="D136" s="109" t="s">
        <v>121</v>
      </c>
      <c r="E136" s="110" t="s">
        <v>131</v>
      </c>
      <c r="F136" s="111" t="s">
        <v>132</v>
      </c>
      <c r="G136" s="112" t="s">
        <v>124</v>
      </c>
      <c r="H136" s="113">
        <v>4</v>
      </c>
      <c r="I136" s="149"/>
      <c r="J136" s="114">
        <f t="shared" si="0"/>
        <v>0</v>
      </c>
      <c r="K136" s="157"/>
    </row>
    <row r="137" spans="2:11" s="16" customFormat="1" ht="24.2" customHeight="1" x14ac:dyDescent="0.25">
      <c r="B137" s="15"/>
      <c r="C137" s="109" t="s">
        <v>133</v>
      </c>
      <c r="D137" s="109" t="s">
        <v>121</v>
      </c>
      <c r="E137" s="110" t="s">
        <v>134</v>
      </c>
      <c r="F137" s="111" t="s">
        <v>135</v>
      </c>
      <c r="G137" s="112" t="s">
        <v>124</v>
      </c>
      <c r="H137" s="113">
        <v>0.8</v>
      </c>
      <c r="I137" s="149"/>
      <c r="J137" s="114">
        <f t="shared" si="0"/>
        <v>0</v>
      </c>
      <c r="K137" s="157"/>
    </row>
    <row r="138" spans="2:11" s="16" customFormat="1" ht="24.2" customHeight="1" x14ac:dyDescent="0.25">
      <c r="B138" s="15"/>
      <c r="C138" s="109" t="s">
        <v>136</v>
      </c>
      <c r="D138" s="109" t="s">
        <v>121</v>
      </c>
      <c r="E138" s="110" t="s">
        <v>137</v>
      </c>
      <c r="F138" s="111" t="s">
        <v>138</v>
      </c>
      <c r="G138" s="112" t="s">
        <v>124</v>
      </c>
      <c r="H138" s="113">
        <v>4</v>
      </c>
      <c r="I138" s="149"/>
      <c r="J138" s="114">
        <f t="shared" si="0"/>
        <v>0</v>
      </c>
      <c r="K138" s="157"/>
    </row>
    <row r="139" spans="2:11" s="16" customFormat="1" ht="24.2" customHeight="1" x14ac:dyDescent="0.25">
      <c r="B139" s="15"/>
      <c r="C139" s="109" t="s">
        <v>139</v>
      </c>
      <c r="D139" s="109" t="s">
        <v>121</v>
      </c>
      <c r="E139" s="110" t="s">
        <v>140</v>
      </c>
      <c r="F139" s="111" t="s">
        <v>141</v>
      </c>
      <c r="G139" s="112" t="s">
        <v>124</v>
      </c>
      <c r="H139" s="113">
        <v>1.6</v>
      </c>
      <c r="I139" s="149"/>
      <c r="J139" s="114">
        <f t="shared" si="0"/>
        <v>0</v>
      </c>
      <c r="K139" s="157"/>
    </row>
    <row r="140" spans="2:11" s="16" customFormat="1" ht="24.2" customHeight="1" x14ac:dyDescent="0.25">
      <c r="B140" s="15"/>
      <c r="C140" s="109" t="s">
        <v>142</v>
      </c>
      <c r="D140" s="109" t="s">
        <v>121</v>
      </c>
      <c r="E140" s="110" t="s">
        <v>143</v>
      </c>
      <c r="F140" s="111" t="s">
        <v>144</v>
      </c>
      <c r="G140" s="112" t="s">
        <v>124</v>
      </c>
      <c r="H140" s="113">
        <v>1.6</v>
      </c>
      <c r="I140" s="149"/>
      <c r="J140" s="114">
        <f t="shared" si="0"/>
        <v>0</v>
      </c>
      <c r="K140" s="157"/>
    </row>
    <row r="141" spans="2:11" s="103" customFormat="1" ht="25.9" customHeight="1" x14ac:dyDescent="0.2">
      <c r="B141" s="102"/>
      <c r="D141" s="104" t="s">
        <v>75</v>
      </c>
      <c r="E141" s="105" t="s">
        <v>145</v>
      </c>
      <c r="F141" s="105" t="s">
        <v>146</v>
      </c>
      <c r="I141" s="198"/>
      <c r="J141" s="106">
        <f>SUM(J142:J144)</f>
        <v>0</v>
      </c>
    </row>
    <row r="142" spans="2:11" s="16" customFormat="1" ht="21.75" customHeight="1" x14ac:dyDescent="0.25">
      <c r="B142" s="15"/>
      <c r="C142" s="144" t="s">
        <v>150</v>
      </c>
      <c r="D142" s="144" t="s">
        <v>121</v>
      </c>
      <c r="E142" s="145" t="s">
        <v>151</v>
      </c>
      <c r="F142" s="146" t="s">
        <v>496</v>
      </c>
      <c r="G142" s="147" t="s">
        <v>147</v>
      </c>
      <c r="H142" s="148">
        <v>45</v>
      </c>
      <c r="I142" s="149"/>
      <c r="J142" s="114">
        <f t="shared" ref="J142:J144" si="1">H142*I142</f>
        <v>0</v>
      </c>
      <c r="K142" s="141"/>
    </row>
    <row r="143" spans="2:11" s="16" customFormat="1" ht="37.9" customHeight="1" x14ac:dyDescent="0.25">
      <c r="B143" s="15"/>
      <c r="C143" s="150" t="s">
        <v>8</v>
      </c>
      <c r="D143" s="150" t="s">
        <v>149</v>
      </c>
      <c r="E143" s="151" t="s">
        <v>152</v>
      </c>
      <c r="F143" s="152" t="s">
        <v>497</v>
      </c>
      <c r="G143" s="153" t="s">
        <v>147</v>
      </c>
      <c r="H143" s="154">
        <v>45</v>
      </c>
      <c r="I143" s="155"/>
      <c r="J143" s="155">
        <f t="shared" si="1"/>
        <v>0</v>
      </c>
      <c r="K143" s="142"/>
    </row>
    <row r="144" spans="2:11" s="16" customFormat="1" ht="24.2" customHeight="1" x14ac:dyDescent="0.25">
      <c r="B144" s="15"/>
      <c r="C144" s="109" t="s">
        <v>153</v>
      </c>
      <c r="D144" s="109" t="s">
        <v>121</v>
      </c>
      <c r="E144" s="110" t="s">
        <v>154</v>
      </c>
      <c r="F144" s="111" t="s">
        <v>155</v>
      </c>
      <c r="G144" s="112" t="s">
        <v>156</v>
      </c>
      <c r="H144" s="113">
        <v>10</v>
      </c>
      <c r="I144" s="149"/>
      <c r="J144" s="114">
        <f t="shared" si="1"/>
        <v>0</v>
      </c>
      <c r="K144" s="141"/>
    </row>
    <row r="145" spans="2:11" s="103" customFormat="1" ht="25.9" customHeight="1" x14ac:dyDescent="0.2">
      <c r="B145" s="102"/>
      <c r="D145" s="104" t="s">
        <v>75</v>
      </c>
      <c r="E145" s="105" t="s">
        <v>157</v>
      </c>
      <c r="F145" s="105" t="s">
        <v>158</v>
      </c>
      <c r="I145" s="198"/>
      <c r="J145" s="106">
        <f>J146</f>
        <v>0</v>
      </c>
    </row>
    <row r="146" spans="2:11" s="103" customFormat="1" ht="22.9" customHeight="1" x14ac:dyDescent="0.2">
      <c r="B146" s="102"/>
      <c r="D146" s="104" t="s">
        <v>75</v>
      </c>
      <c r="E146" s="107" t="s">
        <v>159</v>
      </c>
      <c r="F146" s="107" t="s">
        <v>160</v>
      </c>
      <c r="I146" s="198"/>
      <c r="J146" s="108">
        <f>SUM(J147:J153)</f>
        <v>0</v>
      </c>
    </row>
    <row r="147" spans="2:11" s="16" customFormat="1" ht="24.2" customHeight="1" x14ac:dyDescent="0.25">
      <c r="B147" s="15"/>
      <c r="C147" s="109" t="s">
        <v>161</v>
      </c>
      <c r="D147" s="109" t="s">
        <v>121</v>
      </c>
      <c r="E147" s="110" t="s">
        <v>162</v>
      </c>
      <c r="F147" s="111" t="s">
        <v>163</v>
      </c>
      <c r="G147" s="112" t="s">
        <v>164</v>
      </c>
      <c r="H147" s="113">
        <v>77</v>
      </c>
      <c r="I147" s="149"/>
      <c r="J147" s="114">
        <f t="shared" ref="J147:J153" si="2">H147*I147</f>
        <v>0</v>
      </c>
      <c r="K147" s="157"/>
    </row>
    <row r="148" spans="2:11" s="16" customFormat="1" ht="24.2" customHeight="1" x14ac:dyDescent="0.25">
      <c r="B148" s="15"/>
      <c r="C148" s="115" t="s">
        <v>165</v>
      </c>
      <c r="D148" s="115" t="s">
        <v>149</v>
      </c>
      <c r="E148" s="116" t="s">
        <v>428</v>
      </c>
      <c r="F148" s="117" t="s">
        <v>429</v>
      </c>
      <c r="G148" s="118" t="s">
        <v>164</v>
      </c>
      <c r="H148" s="119">
        <v>30</v>
      </c>
      <c r="I148" s="155"/>
      <c r="J148" s="155">
        <f t="shared" si="2"/>
        <v>0</v>
      </c>
      <c r="K148" s="158"/>
    </row>
    <row r="149" spans="2:11" s="16" customFormat="1" ht="24.2" customHeight="1" x14ac:dyDescent="0.25">
      <c r="B149" s="15"/>
      <c r="C149" s="115" t="s">
        <v>171</v>
      </c>
      <c r="D149" s="115" t="s">
        <v>149</v>
      </c>
      <c r="E149" s="116" t="s">
        <v>172</v>
      </c>
      <c r="F149" s="117" t="s">
        <v>173</v>
      </c>
      <c r="G149" s="118" t="s">
        <v>164</v>
      </c>
      <c r="H149" s="119">
        <v>5</v>
      </c>
      <c r="I149" s="155"/>
      <c r="J149" s="155">
        <f t="shared" si="2"/>
        <v>0</v>
      </c>
      <c r="K149" s="158"/>
    </row>
    <row r="150" spans="2:11" s="16" customFormat="1" ht="24.2" customHeight="1" x14ac:dyDescent="0.25">
      <c r="B150" s="15"/>
      <c r="C150" s="115" t="s">
        <v>174</v>
      </c>
      <c r="D150" s="115" t="s">
        <v>149</v>
      </c>
      <c r="E150" s="116" t="s">
        <v>175</v>
      </c>
      <c r="F150" s="117" t="s">
        <v>176</v>
      </c>
      <c r="G150" s="118" t="s">
        <v>164</v>
      </c>
      <c r="H150" s="119">
        <v>31</v>
      </c>
      <c r="I150" s="155"/>
      <c r="J150" s="155">
        <f t="shared" si="2"/>
        <v>0</v>
      </c>
      <c r="K150" s="158"/>
    </row>
    <row r="151" spans="2:11" s="16" customFormat="1" ht="24.2" customHeight="1" x14ac:dyDescent="0.25">
      <c r="B151" s="15"/>
      <c r="C151" s="115" t="s">
        <v>177</v>
      </c>
      <c r="D151" s="115" t="s">
        <v>149</v>
      </c>
      <c r="E151" s="116" t="s">
        <v>178</v>
      </c>
      <c r="F151" s="117" t="s">
        <v>179</v>
      </c>
      <c r="G151" s="118" t="s">
        <v>164</v>
      </c>
      <c r="H151" s="119">
        <v>3</v>
      </c>
      <c r="I151" s="155"/>
      <c r="J151" s="155">
        <f t="shared" si="2"/>
        <v>0</v>
      </c>
      <c r="K151" s="158"/>
    </row>
    <row r="152" spans="2:11" s="16" customFormat="1" ht="24.2" customHeight="1" x14ac:dyDescent="0.25">
      <c r="B152" s="15"/>
      <c r="C152" s="115" t="s">
        <v>180</v>
      </c>
      <c r="D152" s="115" t="s">
        <v>149</v>
      </c>
      <c r="E152" s="116" t="s">
        <v>181</v>
      </c>
      <c r="F152" s="117" t="s">
        <v>182</v>
      </c>
      <c r="G152" s="118" t="s">
        <v>164</v>
      </c>
      <c r="H152" s="119">
        <v>5</v>
      </c>
      <c r="I152" s="155"/>
      <c r="J152" s="155">
        <f t="shared" si="2"/>
        <v>0</v>
      </c>
      <c r="K152" s="158"/>
    </row>
    <row r="153" spans="2:11" s="16" customFormat="1" ht="24.2" customHeight="1" x14ac:dyDescent="0.25">
      <c r="B153" s="15"/>
      <c r="C153" s="115" t="s">
        <v>183</v>
      </c>
      <c r="D153" s="115" t="s">
        <v>149</v>
      </c>
      <c r="E153" s="116" t="s">
        <v>184</v>
      </c>
      <c r="F153" s="117" t="s">
        <v>185</v>
      </c>
      <c r="G153" s="118" t="s">
        <v>164</v>
      </c>
      <c r="H153" s="119">
        <v>3</v>
      </c>
      <c r="I153" s="155"/>
      <c r="J153" s="155">
        <f t="shared" si="2"/>
        <v>0</v>
      </c>
      <c r="K153" s="158"/>
    </row>
    <row r="154" spans="2:11" s="103" customFormat="1" ht="25.9" customHeight="1" x14ac:dyDescent="0.2">
      <c r="B154" s="102"/>
      <c r="D154" s="104" t="s">
        <v>75</v>
      </c>
      <c r="E154" s="105" t="s">
        <v>149</v>
      </c>
      <c r="F154" s="105" t="s">
        <v>188</v>
      </c>
      <c r="I154" s="198"/>
      <c r="J154" s="106">
        <f>J155+J204+J213+J220+J229+J236</f>
        <v>0</v>
      </c>
    </row>
    <row r="155" spans="2:11" s="103" customFormat="1" ht="22.9" customHeight="1" x14ac:dyDescent="0.2">
      <c r="B155" s="102"/>
      <c r="D155" s="104" t="s">
        <v>75</v>
      </c>
      <c r="E155" s="107" t="s">
        <v>189</v>
      </c>
      <c r="F155" s="107" t="s">
        <v>190</v>
      </c>
      <c r="I155" s="198"/>
      <c r="J155" s="108">
        <f>SUM(J156:J203)</f>
        <v>0</v>
      </c>
    </row>
    <row r="156" spans="2:11" s="16" customFormat="1" ht="24.2" customHeight="1" x14ac:dyDescent="0.25">
      <c r="B156" s="15"/>
      <c r="C156" s="109" t="s">
        <v>191</v>
      </c>
      <c r="D156" s="109" t="s">
        <v>121</v>
      </c>
      <c r="E156" s="110" t="s">
        <v>192</v>
      </c>
      <c r="F156" s="111" t="s">
        <v>193</v>
      </c>
      <c r="G156" s="112" t="s">
        <v>156</v>
      </c>
      <c r="H156" s="113">
        <v>11</v>
      </c>
      <c r="I156" s="149"/>
      <c r="J156" s="114">
        <f t="shared" ref="J156:J212" si="3">H156*I156</f>
        <v>0</v>
      </c>
      <c r="K156" s="157"/>
    </row>
    <row r="157" spans="2:11" s="16" customFormat="1" ht="24.2" customHeight="1" x14ac:dyDescent="0.25">
      <c r="B157" s="15"/>
      <c r="C157" s="115" t="s">
        <v>194</v>
      </c>
      <c r="D157" s="115" t="s">
        <v>149</v>
      </c>
      <c r="E157" s="116" t="s">
        <v>195</v>
      </c>
      <c r="F157" s="117" t="s">
        <v>528</v>
      </c>
      <c r="G157" s="118" t="s">
        <v>156</v>
      </c>
      <c r="H157" s="119">
        <v>9</v>
      </c>
      <c r="I157" s="155"/>
      <c r="J157" s="155">
        <f t="shared" si="3"/>
        <v>0</v>
      </c>
      <c r="K157" s="158"/>
    </row>
    <row r="158" spans="2:11" s="16" customFormat="1" ht="24.2" customHeight="1" x14ac:dyDescent="0.25">
      <c r="B158" s="15"/>
      <c r="C158" s="115" t="s">
        <v>197</v>
      </c>
      <c r="D158" s="115" t="s">
        <v>149</v>
      </c>
      <c r="E158" s="116" t="s">
        <v>198</v>
      </c>
      <c r="F158" s="117" t="s">
        <v>199</v>
      </c>
      <c r="G158" s="118" t="s">
        <v>156</v>
      </c>
      <c r="H158" s="119">
        <v>2</v>
      </c>
      <c r="I158" s="155"/>
      <c r="J158" s="155">
        <f t="shared" si="3"/>
        <v>0</v>
      </c>
      <c r="K158" s="158"/>
    </row>
    <row r="159" spans="2:11" s="16" customFormat="1" ht="24.2" customHeight="1" x14ac:dyDescent="0.25">
      <c r="B159" s="15"/>
      <c r="C159" s="109" t="s">
        <v>200</v>
      </c>
      <c r="D159" s="109" t="s">
        <v>121</v>
      </c>
      <c r="E159" s="110" t="s">
        <v>201</v>
      </c>
      <c r="F159" s="111" t="s">
        <v>202</v>
      </c>
      <c r="G159" s="112" t="s">
        <v>147</v>
      </c>
      <c r="H159" s="113">
        <v>350</v>
      </c>
      <c r="I159" s="149"/>
      <c r="J159" s="114">
        <f t="shared" si="3"/>
        <v>0</v>
      </c>
      <c r="K159" s="157"/>
    </row>
    <row r="160" spans="2:11" s="16" customFormat="1" ht="24.2" customHeight="1" x14ac:dyDescent="0.25">
      <c r="B160" s="15"/>
      <c r="C160" s="115" t="s">
        <v>203</v>
      </c>
      <c r="D160" s="115" t="s">
        <v>149</v>
      </c>
      <c r="E160" s="116" t="s">
        <v>204</v>
      </c>
      <c r="F160" s="117" t="s">
        <v>205</v>
      </c>
      <c r="G160" s="118" t="s">
        <v>147</v>
      </c>
      <c r="H160" s="119">
        <v>350</v>
      </c>
      <c r="I160" s="155"/>
      <c r="J160" s="155">
        <f t="shared" si="3"/>
        <v>0</v>
      </c>
      <c r="K160" s="158"/>
    </row>
    <row r="161" spans="2:11" s="16" customFormat="1" ht="24.2" customHeight="1" x14ac:dyDescent="0.25">
      <c r="B161" s="15"/>
      <c r="C161" s="109" t="s">
        <v>206</v>
      </c>
      <c r="D161" s="109" t="s">
        <v>121</v>
      </c>
      <c r="E161" s="110" t="s">
        <v>207</v>
      </c>
      <c r="F161" s="111" t="s">
        <v>208</v>
      </c>
      <c r="G161" s="112" t="s">
        <v>156</v>
      </c>
      <c r="H161" s="113">
        <v>213</v>
      </c>
      <c r="I161" s="149"/>
      <c r="J161" s="114">
        <f t="shared" si="3"/>
        <v>0</v>
      </c>
      <c r="K161" s="157"/>
    </row>
    <row r="162" spans="2:11" s="16" customFormat="1" ht="24.2" customHeight="1" x14ac:dyDescent="0.25">
      <c r="B162" s="15"/>
      <c r="C162" s="115" t="s">
        <v>209</v>
      </c>
      <c r="D162" s="115" t="s">
        <v>149</v>
      </c>
      <c r="E162" s="116" t="s">
        <v>210</v>
      </c>
      <c r="F162" s="117" t="s">
        <v>211</v>
      </c>
      <c r="G162" s="118" t="s">
        <v>156</v>
      </c>
      <c r="H162" s="119">
        <v>44</v>
      </c>
      <c r="I162" s="155"/>
      <c r="J162" s="155">
        <f t="shared" si="3"/>
        <v>0</v>
      </c>
      <c r="K162" s="158"/>
    </row>
    <row r="163" spans="2:11" s="16" customFormat="1" ht="16.5" customHeight="1" x14ac:dyDescent="0.25">
      <c r="B163" s="15"/>
      <c r="C163" s="115" t="s">
        <v>212</v>
      </c>
      <c r="D163" s="115" t="s">
        <v>149</v>
      </c>
      <c r="E163" s="116" t="s">
        <v>213</v>
      </c>
      <c r="F163" s="117" t="s">
        <v>214</v>
      </c>
      <c r="G163" s="118" t="s">
        <v>156</v>
      </c>
      <c r="H163" s="119">
        <v>169</v>
      </c>
      <c r="I163" s="155"/>
      <c r="J163" s="155">
        <f t="shared" si="3"/>
        <v>0</v>
      </c>
      <c r="K163" s="158"/>
    </row>
    <row r="164" spans="2:11" s="16" customFormat="1" ht="24.2" customHeight="1" x14ac:dyDescent="0.25">
      <c r="B164" s="15"/>
      <c r="C164" s="109" t="s">
        <v>215</v>
      </c>
      <c r="D164" s="109" t="s">
        <v>121</v>
      </c>
      <c r="E164" s="110" t="s">
        <v>216</v>
      </c>
      <c r="F164" s="111" t="s">
        <v>217</v>
      </c>
      <c r="G164" s="112" t="s">
        <v>156</v>
      </c>
      <c r="H164" s="113">
        <v>85</v>
      </c>
      <c r="I164" s="149"/>
      <c r="J164" s="114">
        <f t="shared" si="3"/>
        <v>0</v>
      </c>
      <c r="K164" s="157"/>
    </row>
    <row r="165" spans="2:11" s="16" customFormat="1" ht="24.2" customHeight="1" x14ac:dyDescent="0.25">
      <c r="B165" s="15"/>
      <c r="C165" s="115" t="s">
        <v>218</v>
      </c>
      <c r="D165" s="115" t="s">
        <v>149</v>
      </c>
      <c r="E165" s="116" t="s">
        <v>219</v>
      </c>
      <c r="F165" s="117" t="s">
        <v>220</v>
      </c>
      <c r="G165" s="118" t="s">
        <v>156</v>
      </c>
      <c r="H165" s="119">
        <v>61</v>
      </c>
      <c r="I165" s="155"/>
      <c r="J165" s="155">
        <f t="shared" si="3"/>
        <v>0</v>
      </c>
      <c r="K165" s="158"/>
    </row>
    <row r="166" spans="2:11" s="16" customFormat="1" ht="24.2" customHeight="1" x14ac:dyDescent="0.25">
      <c r="B166" s="15"/>
      <c r="C166" s="115" t="s">
        <v>221</v>
      </c>
      <c r="D166" s="115" t="s">
        <v>149</v>
      </c>
      <c r="E166" s="116" t="s">
        <v>222</v>
      </c>
      <c r="F166" s="117" t="s">
        <v>223</v>
      </c>
      <c r="G166" s="118" t="s">
        <v>156</v>
      </c>
      <c r="H166" s="119">
        <v>24</v>
      </c>
      <c r="I166" s="155"/>
      <c r="J166" s="155">
        <f t="shared" si="3"/>
        <v>0</v>
      </c>
      <c r="K166" s="158"/>
    </row>
    <row r="167" spans="2:11" s="16" customFormat="1" ht="16.5" customHeight="1" x14ac:dyDescent="0.25">
      <c r="B167" s="15"/>
      <c r="C167" s="109" t="s">
        <v>227</v>
      </c>
      <c r="D167" s="109" t="s">
        <v>121</v>
      </c>
      <c r="E167" s="110" t="s">
        <v>228</v>
      </c>
      <c r="F167" s="111" t="s">
        <v>229</v>
      </c>
      <c r="G167" s="112" t="s">
        <v>156</v>
      </c>
      <c r="H167" s="113">
        <v>100</v>
      </c>
      <c r="I167" s="149"/>
      <c r="J167" s="114">
        <f t="shared" si="3"/>
        <v>0</v>
      </c>
      <c r="K167" s="157"/>
    </row>
    <row r="168" spans="2:11" s="16" customFormat="1" ht="16.5" customHeight="1" x14ac:dyDescent="0.25">
      <c r="B168" s="15"/>
      <c r="C168" s="115" t="s">
        <v>230</v>
      </c>
      <c r="D168" s="115" t="s">
        <v>149</v>
      </c>
      <c r="E168" s="116" t="s">
        <v>231</v>
      </c>
      <c r="F168" s="117" t="s">
        <v>232</v>
      </c>
      <c r="G168" s="118" t="s">
        <v>156</v>
      </c>
      <c r="H168" s="119">
        <v>100</v>
      </c>
      <c r="I168" s="155"/>
      <c r="J168" s="155">
        <f t="shared" si="3"/>
        <v>0</v>
      </c>
      <c r="K168" s="158"/>
    </row>
    <row r="169" spans="2:11" s="16" customFormat="1" ht="21.75" customHeight="1" x14ac:dyDescent="0.25">
      <c r="B169" s="15"/>
      <c r="C169" s="109" t="s">
        <v>233</v>
      </c>
      <c r="D169" s="109" t="s">
        <v>121</v>
      </c>
      <c r="E169" s="110" t="s">
        <v>234</v>
      </c>
      <c r="F169" s="111" t="s">
        <v>235</v>
      </c>
      <c r="G169" s="112" t="s">
        <v>147</v>
      </c>
      <c r="H169" s="113">
        <v>500</v>
      </c>
      <c r="I169" s="149"/>
      <c r="J169" s="114">
        <f t="shared" si="3"/>
        <v>0</v>
      </c>
      <c r="K169" s="157"/>
    </row>
    <row r="170" spans="2:11" s="16" customFormat="1" ht="16.5" customHeight="1" x14ac:dyDescent="0.25">
      <c r="B170" s="15"/>
      <c r="C170" s="115" t="s">
        <v>236</v>
      </c>
      <c r="D170" s="115" t="s">
        <v>149</v>
      </c>
      <c r="E170" s="116" t="s">
        <v>237</v>
      </c>
      <c r="F170" s="117" t="s">
        <v>238</v>
      </c>
      <c r="G170" s="118" t="s">
        <v>147</v>
      </c>
      <c r="H170" s="119">
        <v>480</v>
      </c>
      <c r="I170" s="155"/>
      <c r="J170" s="155">
        <f t="shared" si="3"/>
        <v>0</v>
      </c>
      <c r="K170" s="158"/>
    </row>
    <row r="171" spans="2:11" s="16" customFormat="1" ht="24.2" customHeight="1" x14ac:dyDescent="0.25">
      <c r="B171" s="15"/>
      <c r="C171" s="109" t="s">
        <v>242</v>
      </c>
      <c r="D171" s="109" t="s">
        <v>121</v>
      </c>
      <c r="E171" s="110" t="s">
        <v>243</v>
      </c>
      <c r="F171" s="111" t="s">
        <v>244</v>
      </c>
      <c r="G171" s="112" t="s">
        <v>156</v>
      </c>
      <c r="H171" s="113">
        <v>2355</v>
      </c>
      <c r="I171" s="149"/>
      <c r="J171" s="114">
        <f t="shared" si="3"/>
        <v>0</v>
      </c>
      <c r="K171" s="157"/>
    </row>
    <row r="172" spans="2:11" s="16" customFormat="1" ht="24.2" customHeight="1" x14ac:dyDescent="0.25">
      <c r="B172" s="15"/>
      <c r="C172" s="109" t="s">
        <v>245</v>
      </c>
      <c r="D172" s="109" t="s">
        <v>121</v>
      </c>
      <c r="E172" s="110" t="s">
        <v>246</v>
      </c>
      <c r="F172" s="111" t="s">
        <v>247</v>
      </c>
      <c r="G172" s="112" t="s">
        <v>156</v>
      </c>
      <c r="H172" s="113">
        <v>54</v>
      </c>
      <c r="I172" s="149"/>
      <c r="J172" s="114">
        <f t="shared" si="3"/>
        <v>0</v>
      </c>
      <c r="K172" s="157"/>
    </row>
    <row r="173" spans="2:11" s="16" customFormat="1" ht="24.2" customHeight="1" x14ac:dyDescent="0.25">
      <c r="B173" s="15"/>
      <c r="C173" s="109" t="s">
        <v>248</v>
      </c>
      <c r="D173" s="109" t="s">
        <v>121</v>
      </c>
      <c r="E173" s="110" t="s">
        <v>249</v>
      </c>
      <c r="F173" s="111" t="s">
        <v>250</v>
      </c>
      <c r="G173" s="112" t="s">
        <v>156</v>
      </c>
      <c r="H173" s="113">
        <v>72</v>
      </c>
      <c r="I173" s="149"/>
      <c r="J173" s="114">
        <f t="shared" si="3"/>
        <v>0</v>
      </c>
      <c r="K173" s="157"/>
    </row>
    <row r="174" spans="2:11" s="16" customFormat="1" ht="16.5" customHeight="1" x14ac:dyDescent="0.25">
      <c r="B174" s="15"/>
      <c r="C174" s="115" t="s">
        <v>251</v>
      </c>
      <c r="D174" s="115" t="s">
        <v>149</v>
      </c>
      <c r="E174" s="116" t="s">
        <v>252</v>
      </c>
      <c r="F174" s="117" t="s">
        <v>253</v>
      </c>
      <c r="G174" s="118" t="s">
        <v>156</v>
      </c>
      <c r="H174" s="119">
        <v>32</v>
      </c>
      <c r="I174" s="155"/>
      <c r="J174" s="155">
        <f t="shared" si="3"/>
        <v>0</v>
      </c>
      <c r="K174" s="158"/>
    </row>
    <row r="175" spans="2:11" s="16" customFormat="1" ht="16.5" customHeight="1" x14ac:dyDescent="0.25">
      <c r="B175" s="15"/>
      <c r="C175" s="115" t="s">
        <v>254</v>
      </c>
      <c r="D175" s="115" t="s">
        <v>149</v>
      </c>
      <c r="E175" s="116" t="s">
        <v>255</v>
      </c>
      <c r="F175" s="117" t="s">
        <v>256</v>
      </c>
      <c r="G175" s="118" t="s">
        <v>156</v>
      </c>
      <c r="H175" s="119">
        <v>9</v>
      </c>
      <c r="I175" s="155"/>
      <c r="J175" s="155">
        <f t="shared" si="3"/>
        <v>0</v>
      </c>
      <c r="K175" s="158"/>
    </row>
    <row r="176" spans="2:11" s="16" customFormat="1" ht="16.5" customHeight="1" x14ac:dyDescent="0.25">
      <c r="B176" s="15"/>
      <c r="C176" s="115" t="s">
        <v>257</v>
      </c>
      <c r="D176" s="115" t="s">
        <v>149</v>
      </c>
      <c r="E176" s="116" t="s">
        <v>258</v>
      </c>
      <c r="F176" s="117" t="s">
        <v>259</v>
      </c>
      <c r="G176" s="118" t="s">
        <v>156</v>
      </c>
      <c r="H176" s="119">
        <v>20</v>
      </c>
      <c r="I176" s="155"/>
      <c r="J176" s="155">
        <f t="shared" si="3"/>
        <v>0</v>
      </c>
      <c r="K176" s="158"/>
    </row>
    <row r="177" spans="2:11" s="16" customFormat="1" ht="16.5" customHeight="1" x14ac:dyDescent="0.25">
      <c r="B177" s="15"/>
      <c r="C177" s="115" t="s">
        <v>430</v>
      </c>
      <c r="D177" s="115" t="s">
        <v>149</v>
      </c>
      <c r="E177" s="116" t="s">
        <v>431</v>
      </c>
      <c r="F177" s="117" t="s">
        <v>432</v>
      </c>
      <c r="G177" s="118" t="s">
        <v>156</v>
      </c>
      <c r="H177" s="119">
        <v>4</v>
      </c>
      <c r="I177" s="155"/>
      <c r="J177" s="155">
        <f t="shared" si="3"/>
        <v>0</v>
      </c>
      <c r="K177" s="158"/>
    </row>
    <row r="178" spans="2:11" s="16" customFormat="1" ht="16.5" customHeight="1" x14ac:dyDescent="0.25">
      <c r="B178" s="15"/>
      <c r="C178" s="115" t="s">
        <v>260</v>
      </c>
      <c r="D178" s="115" t="s">
        <v>149</v>
      </c>
      <c r="E178" s="116" t="s">
        <v>261</v>
      </c>
      <c r="F178" s="117" t="s">
        <v>262</v>
      </c>
      <c r="G178" s="118" t="s">
        <v>156</v>
      </c>
      <c r="H178" s="119">
        <v>7</v>
      </c>
      <c r="I178" s="155"/>
      <c r="J178" s="155">
        <f t="shared" si="3"/>
        <v>0</v>
      </c>
      <c r="K178" s="158"/>
    </row>
    <row r="179" spans="2:11" s="16" customFormat="1" ht="16.5" customHeight="1" x14ac:dyDescent="0.25">
      <c r="B179" s="15"/>
      <c r="C179" s="109" t="s">
        <v>263</v>
      </c>
      <c r="D179" s="109" t="s">
        <v>121</v>
      </c>
      <c r="E179" s="110" t="s">
        <v>264</v>
      </c>
      <c r="F179" s="111" t="s">
        <v>265</v>
      </c>
      <c r="G179" s="112" t="s">
        <v>156</v>
      </c>
      <c r="H179" s="113">
        <v>1</v>
      </c>
      <c r="I179" s="149"/>
      <c r="J179" s="114">
        <f t="shared" si="3"/>
        <v>0</v>
      </c>
      <c r="K179" s="157"/>
    </row>
    <row r="180" spans="2:11" s="16" customFormat="1" ht="33" customHeight="1" x14ac:dyDescent="0.25">
      <c r="B180" s="15"/>
      <c r="C180" s="109" t="s">
        <v>266</v>
      </c>
      <c r="D180" s="109" t="s">
        <v>121</v>
      </c>
      <c r="E180" s="110" t="s">
        <v>267</v>
      </c>
      <c r="F180" s="111" t="s">
        <v>268</v>
      </c>
      <c r="G180" s="112" t="s">
        <v>156</v>
      </c>
      <c r="H180" s="113">
        <v>1</v>
      </c>
      <c r="I180" s="149"/>
      <c r="J180" s="114">
        <f t="shared" si="3"/>
        <v>0</v>
      </c>
      <c r="K180" s="157"/>
    </row>
    <row r="181" spans="2:11" s="16" customFormat="1" ht="21.75" customHeight="1" x14ac:dyDescent="0.25">
      <c r="B181" s="15"/>
      <c r="C181" s="109" t="s">
        <v>269</v>
      </c>
      <c r="D181" s="109" t="s">
        <v>121</v>
      </c>
      <c r="E181" s="110" t="s">
        <v>270</v>
      </c>
      <c r="F181" s="111" t="s">
        <v>271</v>
      </c>
      <c r="G181" s="112" t="s">
        <v>156</v>
      </c>
      <c r="H181" s="113">
        <v>11</v>
      </c>
      <c r="I181" s="149"/>
      <c r="J181" s="114">
        <f t="shared" si="3"/>
        <v>0</v>
      </c>
      <c r="K181" s="157"/>
    </row>
    <row r="182" spans="2:11" s="16" customFormat="1" ht="16.5" customHeight="1" x14ac:dyDescent="0.25">
      <c r="B182" s="15"/>
      <c r="C182" s="115" t="s">
        <v>272</v>
      </c>
      <c r="D182" s="115" t="s">
        <v>149</v>
      </c>
      <c r="E182" s="116" t="s">
        <v>273</v>
      </c>
      <c r="F182" s="117" t="s">
        <v>274</v>
      </c>
      <c r="G182" s="118" t="s">
        <v>275</v>
      </c>
      <c r="H182" s="119">
        <v>2</v>
      </c>
      <c r="I182" s="155"/>
      <c r="J182" s="155">
        <f t="shared" si="3"/>
        <v>0</v>
      </c>
      <c r="K182" s="158"/>
    </row>
    <row r="183" spans="2:11" s="16" customFormat="1" ht="16.5" customHeight="1" x14ac:dyDescent="0.25">
      <c r="B183" s="15"/>
      <c r="C183" s="109" t="s">
        <v>276</v>
      </c>
      <c r="D183" s="109" t="s">
        <v>121</v>
      </c>
      <c r="E183" s="110" t="s">
        <v>277</v>
      </c>
      <c r="F183" s="111" t="s">
        <v>278</v>
      </c>
      <c r="G183" s="112" t="s">
        <v>147</v>
      </c>
      <c r="H183" s="113">
        <v>120</v>
      </c>
      <c r="I183" s="149"/>
      <c r="J183" s="114">
        <f t="shared" si="3"/>
        <v>0</v>
      </c>
      <c r="K183" s="157"/>
    </row>
    <row r="184" spans="2:11" s="16" customFormat="1" ht="21.75" customHeight="1" x14ac:dyDescent="0.25">
      <c r="B184" s="15"/>
      <c r="C184" s="115" t="s">
        <v>279</v>
      </c>
      <c r="D184" s="115" t="s">
        <v>149</v>
      </c>
      <c r="E184" s="116" t="s">
        <v>280</v>
      </c>
      <c r="F184" s="117" t="s">
        <v>281</v>
      </c>
      <c r="G184" s="118" t="s">
        <v>147</v>
      </c>
      <c r="H184" s="119">
        <v>120</v>
      </c>
      <c r="I184" s="155"/>
      <c r="J184" s="155">
        <f t="shared" si="3"/>
        <v>0</v>
      </c>
      <c r="K184" s="158"/>
    </row>
    <row r="185" spans="2:11" s="16" customFormat="1" ht="33" customHeight="1" x14ac:dyDescent="0.25">
      <c r="B185" s="15"/>
      <c r="C185" s="109" t="s">
        <v>282</v>
      </c>
      <c r="D185" s="109" t="s">
        <v>121</v>
      </c>
      <c r="E185" s="110" t="s">
        <v>283</v>
      </c>
      <c r="F185" s="111" t="s">
        <v>284</v>
      </c>
      <c r="G185" s="112" t="s">
        <v>147</v>
      </c>
      <c r="H185" s="113">
        <v>890</v>
      </c>
      <c r="I185" s="149"/>
      <c r="J185" s="114">
        <f t="shared" si="3"/>
        <v>0</v>
      </c>
      <c r="K185" s="157"/>
    </row>
    <row r="186" spans="2:11" s="16" customFormat="1" ht="16.5" customHeight="1" x14ac:dyDescent="0.25">
      <c r="B186" s="15"/>
      <c r="C186" s="115" t="s">
        <v>285</v>
      </c>
      <c r="D186" s="115" t="s">
        <v>149</v>
      </c>
      <c r="E186" s="116" t="s">
        <v>286</v>
      </c>
      <c r="F186" s="117" t="s">
        <v>287</v>
      </c>
      <c r="G186" s="118" t="s">
        <v>147</v>
      </c>
      <c r="H186" s="119">
        <v>890</v>
      </c>
      <c r="I186" s="155"/>
      <c r="J186" s="155">
        <f t="shared" si="3"/>
        <v>0</v>
      </c>
      <c r="K186" s="158"/>
    </row>
    <row r="187" spans="2:11" s="16" customFormat="1" ht="33" customHeight="1" x14ac:dyDescent="0.25">
      <c r="B187" s="15"/>
      <c r="C187" s="109" t="s">
        <v>288</v>
      </c>
      <c r="D187" s="109" t="s">
        <v>121</v>
      </c>
      <c r="E187" s="110" t="s">
        <v>289</v>
      </c>
      <c r="F187" s="111" t="s">
        <v>290</v>
      </c>
      <c r="G187" s="112" t="s">
        <v>147</v>
      </c>
      <c r="H187" s="113">
        <v>800</v>
      </c>
      <c r="I187" s="149"/>
      <c r="J187" s="114">
        <f t="shared" si="3"/>
        <v>0</v>
      </c>
      <c r="K187" s="157"/>
    </row>
    <row r="188" spans="2:11" s="16" customFormat="1" ht="16.5" customHeight="1" x14ac:dyDescent="0.25">
      <c r="B188" s="15"/>
      <c r="C188" s="115" t="s">
        <v>291</v>
      </c>
      <c r="D188" s="115" t="s">
        <v>149</v>
      </c>
      <c r="E188" s="116" t="s">
        <v>292</v>
      </c>
      <c r="F188" s="117" t="s">
        <v>293</v>
      </c>
      <c r="G188" s="118" t="s">
        <v>147</v>
      </c>
      <c r="H188" s="119">
        <v>800</v>
      </c>
      <c r="I188" s="155"/>
      <c r="J188" s="155">
        <f t="shared" si="3"/>
        <v>0</v>
      </c>
      <c r="K188" s="158"/>
    </row>
    <row r="189" spans="2:11" s="16" customFormat="1" ht="33" customHeight="1" x14ac:dyDescent="0.25">
      <c r="B189" s="15"/>
      <c r="C189" s="109" t="s">
        <v>433</v>
      </c>
      <c r="D189" s="109" t="s">
        <v>121</v>
      </c>
      <c r="E189" s="110" t="s">
        <v>434</v>
      </c>
      <c r="F189" s="111" t="s">
        <v>435</v>
      </c>
      <c r="G189" s="112" t="s">
        <v>147</v>
      </c>
      <c r="H189" s="113">
        <v>120</v>
      </c>
      <c r="I189" s="149"/>
      <c r="J189" s="114">
        <f t="shared" si="3"/>
        <v>0</v>
      </c>
      <c r="K189" s="157"/>
    </row>
    <row r="190" spans="2:11" s="16" customFormat="1" ht="16.5" customHeight="1" x14ac:dyDescent="0.25">
      <c r="B190" s="15"/>
      <c r="C190" s="115" t="s">
        <v>436</v>
      </c>
      <c r="D190" s="115" t="s">
        <v>149</v>
      </c>
      <c r="E190" s="116" t="s">
        <v>437</v>
      </c>
      <c r="F190" s="117" t="s">
        <v>438</v>
      </c>
      <c r="G190" s="118" t="s">
        <v>147</v>
      </c>
      <c r="H190" s="119">
        <v>120</v>
      </c>
      <c r="I190" s="155"/>
      <c r="J190" s="155">
        <f t="shared" si="3"/>
        <v>0</v>
      </c>
      <c r="K190" s="158"/>
    </row>
    <row r="191" spans="2:11" s="16" customFormat="1" ht="24.2" customHeight="1" x14ac:dyDescent="0.25">
      <c r="B191" s="15"/>
      <c r="C191" s="109" t="s">
        <v>294</v>
      </c>
      <c r="D191" s="109" t="s">
        <v>121</v>
      </c>
      <c r="E191" s="110" t="s">
        <v>295</v>
      </c>
      <c r="F191" s="111" t="s">
        <v>296</v>
      </c>
      <c r="G191" s="112" t="s">
        <v>147</v>
      </c>
      <c r="H191" s="113">
        <v>2040</v>
      </c>
      <c r="I191" s="149"/>
      <c r="J191" s="114">
        <f t="shared" si="3"/>
        <v>0</v>
      </c>
      <c r="K191" s="157"/>
    </row>
    <row r="192" spans="2:11" s="16" customFormat="1" ht="16.5" customHeight="1" x14ac:dyDescent="0.25">
      <c r="B192" s="15"/>
      <c r="C192" s="115" t="s">
        <v>297</v>
      </c>
      <c r="D192" s="115" t="s">
        <v>149</v>
      </c>
      <c r="E192" s="116" t="s">
        <v>298</v>
      </c>
      <c r="F192" s="117" t="s">
        <v>299</v>
      </c>
      <c r="G192" s="118" t="s">
        <v>156</v>
      </c>
      <c r="H192" s="119">
        <v>22</v>
      </c>
      <c r="I192" s="155"/>
      <c r="J192" s="155">
        <f t="shared" si="3"/>
        <v>0</v>
      </c>
      <c r="K192" s="158"/>
    </row>
    <row r="193" spans="2:11" s="16" customFormat="1" ht="37.9" customHeight="1" x14ac:dyDescent="0.25">
      <c r="B193" s="15"/>
      <c r="C193" s="109" t="s">
        <v>300</v>
      </c>
      <c r="D193" s="109" t="s">
        <v>121</v>
      </c>
      <c r="E193" s="110" t="s">
        <v>301</v>
      </c>
      <c r="F193" s="111" t="s">
        <v>302</v>
      </c>
      <c r="G193" s="112" t="s">
        <v>303</v>
      </c>
      <c r="H193" s="113">
        <v>1</v>
      </c>
      <c r="I193" s="149"/>
      <c r="J193" s="114">
        <f t="shared" si="3"/>
        <v>0</v>
      </c>
      <c r="K193" s="157"/>
    </row>
    <row r="194" spans="2:11" s="16" customFormat="1" ht="24.2" customHeight="1" x14ac:dyDescent="0.25">
      <c r="B194" s="15"/>
      <c r="C194" s="109" t="s">
        <v>439</v>
      </c>
      <c r="D194" s="109" t="s">
        <v>121</v>
      </c>
      <c r="E194" s="110" t="s">
        <v>440</v>
      </c>
      <c r="F194" s="111" t="s">
        <v>441</v>
      </c>
      <c r="G194" s="112" t="s">
        <v>307</v>
      </c>
      <c r="H194" s="113">
        <v>520</v>
      </c>
      <c r="I194" s="149"/>
      <c r="J194" s="114">
        <f t="shared" si="3"/>
        <v>0</v>
      </c>
      <c r="K194" s="157"/>
    </row>
    <row r="195" spans="2:11" s="16" customFormat="1" ht="16.5" customHeight="1" x14ac:dyDescent="0.25">
      <c r="B195" s="15"/>
      <c r="C195" s="109" t="s">
        <v>304</v>
      </c>
      <c r="D195" s="109" t="s">
        <v>121</v>
      </c>
      <c r="E195" s="110" t="s">
        <v>305</v>
      </c>
      <c r="F195" s="111" t="s">
        <v>306</v>
      </c>
      <c r="G195" s="112" t="s">
        <v>307</v>
      </c>
      <c r="H195" s="113">
        <v>16</v>
      </c>
      <c r="I195" s="149"/>
      <c r="J195" s="114">
        <f t="shared" si="3"/>
        <v>0</v>
      </c>
      <c r="K195" s="157"/>
    </row>
    <row r="196" spans="2:11" s="16" customFormat="1" ht="16.5" customHeight="1" x14ac:dyDescent="0.25">
      <c r="B196" s="15"/>
      <c r="C196" s="109" t="s">
        <v>308</v>
      </c>
      <c r="D196" s="109" t="s">
        <v>121</v>
      </c>
      <c r="E196" s="110" t="s">
        <v>309</v>
      </c>
      <c r="F196" s="111" t="s">
        <v>310</v>
      </c>
      <c r="G196" s="112" t="s">
        <v>156</v>
      </c>
      <c r="H196" s="113">
        <v>22</v>
      </c>
      <c r="I196" s="149"/>
      <c r="J196" s="114">
        <f t="shared" si="3"/>
        <v>0</v>
      </c>
      <c r="K196" s="157"/>
    </row>
    <row r="197" spans="2:11" s="16" customFormat="1" ht="16.5" customHeight="1" x14ac:dyDescent="0.25">
      <c r="B197" s="15"/>
      <c r="C197" s="115" t="s">
        <v>148</v>
      </c>
      <c r="D197" s="115" t="s">
        <v>149</v>
      </c>
      <c r="E197" s="116" t="s">
        <v>311</v>
      </c>
      <c r="F197" s="117" t="s">
        <v>312</v>
      </c>
      <c r="G197" s="118" t="s">
        <v>313</v>
      </c>
      <c r="H197" s="119">
        <v>22</v>
      </c>
      <c r="I197" s="155"/>
      <c r="J197" s="155">
        <f t="shared" si="3"/>
        <v>0</v>
      </c>
      <c r="K197" s="158"/>
    </row>
    <row r="198" spans="2:11" s="16" customFormat="1" ht="24" x14ac:dyDescent="0.25">
      <c r="B198" s="15"/>
      <c r="C198" s="150" t="s">
        <v>522</v>
      </c>
      <c r="D198" s="150" t="s">
        <v>149</v>
      </c>
      <c r="E198" s="151" t="s">
        <v>510</v>
      </c>
      <c r="F198" s="152" t="s">
        <v>511</v>
      </c>
      <c r="G198" s="153" t="s">
        <v>156</v>
      </c>
      <c r="H198" s="154">
        <v>9</v>
      </c>
      <c r="I198" s="155"/>
      <c r="J198" s="120">
        <f t="shared" si="3"/>
        <v>0</v>
      </c>
      <c r="K198" s="142"/>
    </row>
    <row r="199" spans="2:11" s="16" customFormat="1" ht="24" x14ac:dyDescent="0.25">
      <c r="B199" s="15"/>
      <c r="C199" s="150" t="s">
        <v>523</v>
      </c>
      <c r="D199" s="150" t="s">
        <v>149</v>
      </c>
      <c r="E199" s="151" t="s">
        <v>512</v>
      </c>
      <c r="F199" s="152" t="s">
        <v>513</v>
      </c>
      <c r="G199" s="153" t="s">
        <v>156</v>
      </c>
      <c r="H199" s="154">
        <v>8</v>
      </c>
      <c r="I199" s="155"/>
      <c r="J199" s="120">
        <f t="shared" si="3"/>
        <v>0</v>
      </c>
      <c r="K199" s="142"/>
    </row>
    <row r="200" spans="2:11" s="16" customFormat="1" ht="24" x14ac:dyDescent="0.25">
      <c r="B200" s="15"/>
      <c r="C200" s="144" t="s">
        <v>524</v>
      </c>
      <c r="D200" s="144" t="s">
        <v>121</v>
      </c>
      <c r="E200" s="145" t="s">
        <v>514</v>
      </c>
      <c r="F200" s="146" t="s">
        <v>515</v>
      </c>
      <c r="G200" s="147" t="s">
        <v>156</v>
      </c>
      <c r="H200" s="148">
        <v>8</v>
      </c>
      <c r="I200" s="149"/>
      <c r="J200" s="114">
        <f t="shared" si="3"/>
        <v>0</v>
      </c>
      <c r="K200" s="142"/>
    </row>
    <row r="201" spans="2:11" s="16" customFormat="1" x14ac:dyDescent="0.25">
      <c r="B201" s="15"/>
      <c r="C201" s="150" t="s">
        <v>525</v>
      </c>
      <c r="D201" s="150" t="s">
        <v>149</v>
      </c>
      <c r="E201" s="151" t="s">
        <v>516</v>
      </c>
      <c r="F201" s="152" t="s">
        <v>517</v>
      </c>
      <c r="G201" s="153" t="s">
        <v>156</v>
      </c>
      <c r="H201" s="154">
        <v>8</v>
      </c>
      <c r="I201" s="155"/>
      <c r="J201" s="120">
        <f t="shared" si="3"/>
        <v>0</v>
      </c>
      <c r="K201" s="142"/>
    </row>
    <row r="202" spans="2:11" s="16" customFormat="1" x14ac:dyDescent="0.25">
      <c r="B202" s="15"/>
      <c r="C202" s="144" t="s">
        <v>526</v>
      </c>
      <c r="D202" s="144" t="s">
        <v>121</v>
      </c>
      <c r="E202" s="145" t="s">
        <v>518</v>
      </c>
      <c r="F202" s="146" t="s">
        <v>519</v>
      </c>
      <c r="G202" s="147" t="s">
        <v>156</v>
      </c>
      <c r="H202" s="148">
        <v>8</v>
      </c>
      <c r="I202" s="149"/>
      <c r="J202" s="114">
        <f t="shared" si="3"/>
        <v>0</v>
      </c>
      <c r="K202" s="142"/>
    </row>
    <row r="203" spans="2:11" s="16" customFormat="1" x14ac:dyDescent="0.25">
      <c r="B203" s="15"/>
      <c r="C203" s="150" t="s">
        <v>527</v>
      </c>
      <c r="D203" s="150" t="s">
        <v>149</v>
      </c>
      <c r="E203" s="151" t="s">
        <v>520</v>
      </c>
      <c r="F203" s="152" t="s">
        <v>521</v>
      </c>
      <c r="G203" s="153" t="s">
        <v>156</v>
      </c>
      <c r="H203" s="154">
        <v>8</v>
      </c>
      <c r="I203" s="155"/>
      <c r="J203" s="120">
        <f t="shared" si="3"/>
        <v>0</v>
      </c>
      <c r="K203" s="142"/>
    </row>
    <row r="204" spans="2:11" s="103" customFormat="1" ht="22.9" customHeight="1" x14ac:dyDescent="0.2">
      <c r="B204" s="102"/>
      <c r="D204" s="104" t="s">
        <v>75</v>
      </c>
      <c r="E204" s="107" t="s">
        <v>314</v>
      </c>
      <c r="F204" s="107" t="s">
        <v>315</v>
      </c>
      <c r="I204" s="198"/>
      <c r="J204" s="108">
        <f>SUM(J205:J212)</f>
        <v>0</v>
      </c>
    </row>
    <row r="205" spans="2:11" s="16" customFormat="1" ht="37.9" customHeight="1" x14ac:dyDescent="0.25">
      <c r="B205" s="15"/>
      <c r="C205" s="115" t="s">
        <v>316</v>
      </c>
      <c r="D205" s="115" t="s">
        <v>149</v>
      </c>
      <c r="E205" s="116" t="s">
        <v>317</v>
      </c>
      <c r="F205" s="117" t="s">
        <v>318</v>
      </c>
      <c r="G205" s="118" t="s">
        <v>156</v>
      </c>
      <c r="H205" s="119">
        <v>22</v>
      </c>
      <c r="I205" s="155"/>
      <c r="J205" s="155">
        <f t="shared" si="3"/>
        <v>0</v>
      </c>
      <c r="K205" s="158"/>
    </row>
    <row r="206" spans="2:11" s="16" customFormat="1" ht="16.5" customHeight="1" x14ac:dyDescent="0.25">
      <c r="B206" s="15"/>
      <c r="C206" s="115" t="s">
        <v>319</v>
      </c>
      <c r="D206" s="115" t="s">
        <v>149</v>
      </c>
      <c r="E206" s="116" t="s">
        <v>320</v>
      </c>
      <c r="F206" s="117" t="s">
        <v>321</v>
      </c>
      <c r="G206" s="118" t="s">
        <v>156</v>
      </c>
      <c r="H206" s="119">
        <v>22</v>
      </c>
      <c r="I206" s="155"/>
      <c r="J206" s="155">
        <f t="shared" si="3"/>
        <v>0</v>
      </c>
      <c r="K206" s="158"/>
    </row>
    <row r="207" spans="2:11" s="16" customFormat="1" x14ac:dyDescent="0.25">
      <c r="B207" s="15"/>
      <c r="C207" s="144">
        <v>97</v>
      </c>
      <c r="D207" s="144" t="s">
        <v>121</v>
      </c>
      <c r="E207" s="145" t="s">
        <v>504</v>
      </c>
      <c r="F207" s="146" t="s">
        <v>505</v>
      </c>
      <c r="G207" s="147" t="s">
        <v>1</v>
      </c>
      <c r="H207" s="148">
        <v>30.4</v>
      </c>
      <c r="I207" s="149"/>
      <c r="J207" s="114">
        <f t="shared" si="3"/>
        <v>0</v>
      </c>
      <c r="K207" s="142"/>
    </row>
    <row r="208" spans="2:11" s="16" customFormat="1" ht="24" x14ac:dyDescent="0.25">
      <c r="B208" s="15"/>
      <c r="C208" s="150">
        <v>98</v>
      </c>
      <c r="D208" s="150" t="s">
        <v>149</v>
      </c>
      <c r="E208" s="151" t="s">
        <v>506</v>
      </c>
      <c r="F208" s="152" t="s">
        <v>507</v>
      </c>
      <c r="G208" s="153" t="s">
        <v>307</v>
      </c>
      <c r="H208" s="154">
        <v>43.2</v>
      </c>
      <c r="I208" s="155"/>
      <c r="J208" s="155">
        <f t="shared" si="3"/>
        <v>0</v>
      </c>
      <c r="K208" s="142"/>
    </row>
    <row r="209" spans="2:11" s="16" customFormat="1" x14ac:dyDescent="0.25">
      <c r="B209" s="15"/>
      <c r="C209" s="144">
        <v>99</v>
      </c>
      <c r="D209" s="144" t="s">
        <v>121</v>
      </c>
      <c r="E209" s="145" t="s">
        <v>508</v>
      </c>
      <c r="F209" s="146" t="s">
        <v>509</v>
      </c>
      <c r="G209" s="147" t="s">
        <v>307</v>
      </c>
      <c r="H209" s="148">
        <v>30.4</v>
      </c>
      <c r="I209" s="149"/>
      <c r="J209" s="114">
        <f t="shared" si="3"/>
        <v>0</v>
      </c>
      <c r="K209" s="142"/>
    </row>
    <row r="210" spans="2:11" s="16" customFormat="1" ht="24.2" customHeight="1" x14ac:dyDescent="0.25">
      <c r="B210" s="15"/>
      <c r="C210" s="109" t="s">
        <v>168</v>
      </c>
      <c r="D210" s="109" t="s">
        <v>121</v>
      </c>
      <c r="E210" s="110" t="s">
        <v>323</v>
      </c>
      <c r="F210" s="111" t="s">
        <v>324</v>
      </c>
      <c r="G210" s="112" t="s">
        <v>307</v>
      </c>
      <c r="H210" s="113">
        <v>60</v>
      </c>
      <c r="I210" s="149"/>
      <c r="J210" s="114">
        <f t="shared" ref="J210" si="4">H210*I210</f>
        <v>0</v>
      </c>
      <c r="K210" s="157"/>
    </row>
    <row r="211" spans="2:11" s="16" customFormat="1" ht="24.2" customHeight="1" x14ac:dyDescent="0.25">
      <c r="B211" s="15"/>
      <c r="C211" s="115" t="s">
        <v>224</v>
      </c>
      <c r="D211" s="115" t="s">
        <v>149</v>
      </c>
      <c r="E211" s="116" t="s">
        <v>326</v>
      </c>
      <c r="F211" s="117" t="s">
        <v>327</v>
      </c>
      <c r="G211" s="118" t="s">
        <v>307</v>
      </c>
      <c r="H211" s="119">
        <v>60</v>
      </c>
      <c r="I211" s="155"/>
      <c r="J211" s="155">
        <f t="shared" si="3"/>
        <v>0</v>
      </c>
      <c r="K211" s="158"/>
    </row>
    <row r="212" spans="2:11" s="16" customFormat="1" ht="24.2" customHeight="1" x14ac:dyDescent="0.25">
      <c r="B212" s="15"/>
      <c r="C212" s="115" t="s">
        <v>419</v>
      </c>
      <c r="D212" s="115" t="s">
        <v>149</v>
      </c>
      <c r="E212" s="116" t="s">
        <v>329</v>
      </c>
      <c r="F212" s="117" t="s">
        <v>330</v>
      </c>
      <c r="G212" s="118" t="s">
        <v>156</v>
      </c>
      <c r="H212" s="119">
        <v>10</v>
      </c>
      <c r="I212" s="155"/>
      <c r="J212" s="155">
        <f t="shared" si="3"/>
        <v>0</v>
      </c>
      <c r="K212" s="158"/>
    </row>
    <row r="213" spans="2:11" s="103" customFormat="1" ht="22.9" customHeight="1" x14ac:dyDescent="0.2">
      <c r="B213" s="102"/>
      <c r="D213" s="104" t="s">
        <v>75</v>
      </c>
      <c r="E213" s="107" t="s">
        <v>331</v>
      </c>
      <c r="F213" s="107" t="s">
        <v>332</v>
      </c>
      <c r="I213" s="198"/>
      <c r="J213" s="108">
        <f>SUM(J214:J219)</f>
        <v>0</v>
      </c>
    </row>
    <row r="214" spans="2:11" s="16" customFormat="1" ht="24.2" customHeight="1" x14ac:dyDescent="0.25">
      <c r="B214" s="15"/>
      <c r="C214" s="109" t="s">
        <v>333</v>
      </c>
      <c r="D214" s="109" t="s">
        <v>121</v>
      </c>
      <c r="E214" s="110" t="s">
        <v>334</v>
      </c>
      <c r="F214" s="111" t="s">
        <v>335</v>
      </c>
      <c r="G214" s="112" t="s">
        <v>156</v>
      </c>
      <c r="H214" s="113">
        <v>167</v>
      </c>
      <c r="I214" s="149"/>
      <c r="J214" s="114">
        <f t="shared" ref="J214:J219" si="5">H214*I214</f>
        <v>0</v>
      </c>
      <c r="K214" s="157"/>
    </row>
    <row r="215" spans="2:11" s="16" customFormat="1" ht="37.9" customHeight="1" x14ac:dyDescent="0.25">
      <c r="B215" s="15"/>
      <c r="C215" s="109" t="s">
        <v>336</v>
      </c>
      <c r="D215" s="109" t="s">
        <v>121</v>
      </c>
      <c r="E215" s="110" t="s">
        <v>337</v>
      </c>
      <c r="F215" s="111" t="s">
        <v>338</v>
      </c>
      <c r="G215" s="112" t="s">
        <v>307</v>
      </c>
      <c r="H215" s="113">
        <v>2000</v>
      </c>
      <c r="I215" s="149"/>
      <c r="J215" s="114">
        <f t="shared" si="5"/>
        <v>0</v>
      </c>
      <c r="K215" s="157"/>
    </row>
    <row r="216" spans="2:11" s="16" customFormat="1" ht="16.5" customHeight="1" x14ac:dyDescent="0.25">
      <c r="B216" s="15"/>
      <c r="C216" s="109" t="s">
        <v>339</v>
      </c>
      <c r="D216" s="109" t="s">
        <v>121</v>
      </c>
      <c r="E216" s="110" t="s">
        <v>340</v>
      </c>
      <c r="F216" s="111" t="s">
        <v>341</v>
      </c>
      <c r="G216" s="112" t="s">
        <v>307</v>
      </c>
      <c r="H216" s="113">
        <v>200</v>
      </c>
      <c r="I216" s="149"/>
      <c r="J216" s="114">
        <f t="shared" si="5"/>
        <v>0</v>
      </c>
      <c r="K216" s="157"/>
    </row>
    <row r="217" spans="2:11" s="16" customFormat="1" ht="33" customHeight="1" x14ac:dyDescent="0.25">
      <c r="B217" s="15"/>
      <c r="C217" s="109" t="s">
        <v>342</v>
      </c>
      <c r="D217" s="109" t="s">
        <v>121</v>
      </c>
      <c r="E217" s="110" t="s">
        <v>343</v>
      </c>
      <c r="F217" s="111" t="s">
        <v>344</v>
      </c>
      <c r="G217" s="112" t="s">
        <v>147</v>
      </c>
      <c r="H217" s="113">
        <v>450</v>
      </c>
      <c r="I217" s="149"/>
      <c r="J217" s="114">
        <f t="shared" si="5"/>
        <v>0</v>
      </c>
      <c r="K217" s="157"/>
    </row>
    <row r="218" spans="2:11" s="16" customFormat="1" ht="33" customHeight="1" x14ac:dyDescent="0.25">
      <c r="B218" s="15"/>
      <c r="C218" s="109" t="s">
        <v>345</v>
      </c>
      <c r="D218" s="109" t="s">
        <v>121</v>
      </c>
      <c r="E218" s="110" t="s">
        <v>346</v>
      </c>
      <c r="F218" s="111" t="s">
        <v>347</v>
      </c>
      <c r="G218" s="112" t="s">
        <v>147</v>
      </c>
      <c r="H218" s="113">
        <v>160</v>
      </c>
      <c r="I218" s="149"/>
      <c r="J218" s="114">
        <f t="shared" si="5"/>
        <v>0</v>
      </c>
      <c r="K218" s="157"/>
    </row>
    <row r="219" spans="2:11" s="16" customFormat="1" ht="21.75" customHeight="1" x14ac:dyDescent="0.25">
      <c r="B219" s="15"/>
      <c r="C219" s="109" t="s">
        <v>348</v>
      </c>
      <c r="D219" s="109" t="s">
        <v>121</v>
      </c>
      <c r="E219" s="110" t="s">
        <v>349</v>
      </c>
      <c r="F219" s="111" t="s">
        <v>350</v>
      </c>
      <c r="G219" s="112" t="s">
        <v>147</v>
      </c>
      <c r="H219" s="113">
        <v>280</v>
      </c>
      <c r="I219" s="149"/>
      <c r="J219" s="114">
        <f t="shared" si="5"/>
        <v>0</v>
      </c>
      <c r="K219" s="157"/>
    </row>
    <row r="220" spans="2:11" s="103" customFormat="1" ht="22.9" customHeight="1" x14ac:dyDescent="0.2">
      <c r="B220" s="102"/>
      <c r="D220" s="104" t="s">
        <v>75</v>
      </c>
      <c r="E220" s="107" t="s">
        <v>351</v>
      </c>
      <c r="F220" s="107" t="s">
        <v>352</v>
      </c>
      <c r="I220" s="198"/>
      <c r="J220" s="108">
        <f>SUM(J221:J228)</f>
        <v>0</v>
      </c>
    </row>
    <row r="221" spans="2:11" s="16" customFormat="1" ht="16.5" customHeight="1" x14ac:dyDescent="0.25">
      <c r="B221" s="15"/>
      <c r="C221" s="109" t="s">
        <v>353</v>
      </c>
      <c r="D221" s="109" t="s">
        <v>121</v>
      </c>
      <c r="E221" s="110" t="s">
        <v>354</v>
      </c>
      <c r="F221" s="111" t="s">
        <v>355</v>
      </c>
      <c r="G221" s="112" t="s">
        <v>303</v>
      </c>
      <c r="H221" s="113">
        <v>1</v>
      </c>
      <c r="I221" s="149"/>
      <c r="J221" s="114">
        <f t="shared" ref="J221:J228" si="6">H221*I221</f>
        <v>0</v>
      </c>
      <c r="K221" s="157"/>
    </row>
    <row r="222" spans="2:11" s="16" customFormat="1" ht="24.2" customHeight="1" x14ac:dyDescent="0.25">
      <c r="B222" s="15"/>
      <c r="C222" s="109" t="s">
        <v>356</v>
      </c>
      <c r="D222" s="109" t="s">
        <v>121</v>
      </c>
      <c r="E222" s="110" t="s">
        <v>357</v>
      </c>
      <c r="F222" s="111" t="s">
        <v>358</v>
      </c>
      <c r="G222" s="112" t="s">
        <v>359</v>
      </c>
      <c r="H222" s="113">
        <v>11</v>
      </c>
      <c r="I222" s="149"/>
      <c r="J222" s="114">
        <f t="shared" si="6"/>
        <v>0</v>
      </c>
      <c r="K222" s="157"/>
    </row>
    <row r="223" spans="2:11" s="16" customFormat="1" ht="24.2" customHeight="1" x14ac:dyDescent="0.25">
      <c r="B223" s="15"/>
      <c r="C223" s="109" t="s">
        <v>360</v>
      </c>
      <c r="D223" s="109" t="s">
        <v>121</v>
      </c>
      <c r="E223" s="110" t="s">
        <v>361</v>
      </c>
      <c r="F223" s="111" t="s">
        <v>362</v>
      </c>
      <c r="G223" s="112" t="s">
        <v>363</v>
      </c>
      <c r="H223" s="113">
        <v>11</v>
      </c>
      <c r="I223" s="149"/>
      <c r="J223" s="114">
        <f t="shared" si="6"/>
        <v>0</v>
      </c>
      <c r="K223" s="157"/>
    </row>
    <row r="224" spans="2:11" s="16" customFormat="1" ht="24.2" customHeight="1" x14ac:dyDescent="0.25">
      <c r="B224" s="15"/>
      <c r="C224" s="109" t="s">
        <v>364</v>
      </c>
      <c r="D224" s="109" t="s">
        <v>121</v>
      </c>
      <c r="E224" s="110" t="s">
        <v>365</v>
      </c>
      <c r="F224" s="111" t="s">
        <v>366</v>
      </c>
      <c r="G224" s="112" t="s">
        <v>367</v>
      </c>
      <c r="H224" s="113">
        <v>11</v>
      </c>
      <c r="I224" s="149"/>
      <c r="J224" s="114">
        <f t="shared" si="6"/>
        <v>0</v>
      </c>
      <c r="K224" s="157"/>
    </row>
    <row r="225" spans="2:11" s="16" customFormat="1" ht="24.2" customHeight="1" x14ac:dyDescent="0.25">
      <c r="B225" s="15"/>
      <c r="C225" s="109" t="s">
        <v>368</v>
      </c>
      <c r="D225" s="109" t="s">
        <v>121</v>
      </c>
      <c r="E225" s="110" t="s">
        <v>369</v>
      </c>
      <c r="F225" s="111" t="s">
        <v>370</v>
      </c>
      <c r="G225" s="112" t="s">
        <v>367</v>
      </c>
      <c r="H225" s="113">
        <v>11</v>
      </c>
      <c r="I225" s="149"/>
      <c r="J225" s="114">
        <f t="shared" si="6"/>
        <v>0</v>
      </c>
      <c r="K225" s="157"/>
    </row>
    <row r="226" spans="2:11" s="16" customFormat="1" ht="16.5" customHeight="1" x14ac:dyDescent="0.25">
      <c r="B226" s="15"/>
      <c r="C226" s="109" t="s">
        <v>371</v>
      </c>
      <c r="D226" s="109" t="s">
        <v>121</v>
      </c>
      <c r="E226" s="110" t="s">
        <v>372</v>
      </c>
      <c r="F226" s="111" t="s">
        <v>373</v>
      </c>
      <c r="G226" s="112" t="s">
        <v>367</v>
      </c>
      <c r="H226" s="113">
        <v>11</v>
      </c>
      <c r="I226" s="149"/>
      <c r="J226" s="114">
        <f t="shared" si="6"/>
        <v>0</v>
      </c>
      <c r="K226" s="157"/>
    </row>
    <row r="227" spans="2:11" s="16" customFormat="1" ht="21.75" customHeight="1" x14ac:dyDescent="0.25">
      <c r="B227" s="15"/>
      <c r="C227" s="109" t="s">
        <v>374</v>
      </c>
      <c r="D227" s="109" t="s">
        <v>121</v>
      </c>
      <c r="E227" s="110" t="s">
        <v>375</v>
      </c>
      <c r="F227" s="111" t="s">
        <v>376</v>
      </c>
      <c r="G227" s="112" t="s">
        <v>303</v>
      </c>
      <c r="H227" s="113">
        <v>1</v>
      </c>
      <c r="I227" s="149"/>
      <c r="J227" s="114">
        <f t="shared" si="6"/>
        <v>0</v>
      </c>
      <c r="K227" s="157"/>
    </row>
    <row r="228" spans="2:11" s="16" customFormat="1" ht="16.5" customHeight="1" x14ac:dyDescent="0.25">
      <c r="B228" s="15"/>
      <c r="C228" s="109" t="s">
        <v>377</v>
      </c>
      <c r="D228" s="109" t="s">
        <v>121</v>
      </c>
      <c r="E228" s="110" t="s">
        <v>378</v>
      </c>
      <c r="F228" s="111" t="s">
        <v>379</v>
      </c>
      <c r="G228" s="112" t="s">
        <v>156</v>
      </c>
      <c r="H228" s="113">
        <v>1</v>
      </c>
      <c r="I228" s="149"/>
      <c r="J228" s="114">
        <f t="shared" si="6"/>
        <v>0</v>
      </c>
      <c r="K228" s="157"/>
    </row>
    <row r="229" spans="2:11" s="103" customFormat="1" ht="22.9" customHeight="1" x14ac:dyDescent="0.2">
      <c r="B229" s="102"/>
      <c r="D229" s="104" t="s">
        <v>75</v>
      </c>
      <c r="E229" s="107" t="s">
        <v>380</v>
      </c>
      <c r="F229" s="107" t="s">
        <v>381</v>
      </c>
      <c r="I229" s="198"/>
      <c r="J229" s="108">
        <f>SUM(J230:J235)</f>
        <v>0</v>
      </c>
    </row>
    <row r="230" spans="2:11" s="16" customFormat="1" ht="16.5" customHeight="1" x14ac:dyDescent="0.25">
      <c r="B230" s="15"/>
      <c r="C230" s="109" t="s">
        <v>382</v>
      </c>
      <c r="D230" s="109" t="s">
        <v>121</v>
      </c>
      <c r="E230" s="110" t="s">
        <v>383</v>
      </c>
      <c r="F230" s="111" t="s">
        <v>384</v>
      </c>
      <c r="G230" s="112" t="s">
        <v>385</v>
      </c>
      <c r="H230" s="113">
        <v>62</v>
      </c>
      <c r="I230" s="149"/>
      <c r="J230" s="114">
        <f t="shared" ref="J230:J235" si="7">H230*I230</f>
        <v>0</v>
      </c>
      <c r="K230" s="157"/>
    </row>
    <row r="231" spans="2:11" s="16" customFormat="1" ht="16.5" customHeight="1" x14ac:dyDescent="0.25">
      <c r="B231" s="15"/>
      <c r="C231" s="109" t="s">
        <v>386</v>
      </c>
      <c r="D231" s="109" t="s">
        <v>121</v>
      </c>
      <c r="E231" s="110" t="s">
        <v>387</v>
      </c>
      <c r="F231" s="111" t="s">
        <v>388</v>
      </c>
      <c r="G231" s="112" t="s">
        <v>385</v>
      </c>
      <c r="H231" s="113">
        <v>62</v>
      </c>
      <c r="I231" s="149"/>
      <c r="J231" s="114">
        <f t="shared" si="7"/>
        <v>0</v>
      </c>
      <c r="K231" s="157"/>
    </row>
    <row r="232" spans="2:11" s="16" customFormat="1" ht="16.5" customHeight="1" x14ac:dyDescent="0.25">
      <c r="B232" s="15"/>
      <c r="C232" s="109" t="s">
        <v>389</v>
      </c>
      <c r="D232" s="109" t="s">
        <v>121</v>
      </c>
      <c r="E232" s="110" t="s">
        <v>390</v>
      </c>
      <c r="F232" s="111" t="s">
        <v>391</v>
      </c>
      <c r="G232" s="112" t="s">
        <v>385</v>
      </c>
      <c r="H232" s="113">
        <v>16</v>
      </c>
      <c r="I232" s="149"/>
      <c r="J232" s="114">
        <f t="shared" si="7"/>
        <v>0</v>
      </c>
      <c r="K232" s="157"/>
    </row>
    <row r="233" spans="2:11" s="16" customFormat="1" ht="16.5" customHeight="1" x14ac:dyDescent="0.25">
      <c r="B233" s="15"/>
      <c r="C233" s="109" t="s">
        <v>392</v>
      </c>
      <c r="D233" s="109" t="s">
        <v>121</v>
      </c>
      <c r="E233" s="110" t="s">
        <v>393</v>
      </c>
      <c r="F233" s="111" t="s">
        <v>394</v>
      </c>
      <c r="G233" s="112" t="s">
        <v>385</v>
      </c>
      <c r="H233" s="113">
        <v>56</v>
      </c>
      <c r="I233" s="149"/>
      <c r="J233" s="114">
        <f t="shared" si="7"/>
        <v>0</v>
      </c>
      <c r="K233" s="157"/>
    </row>
    <row r="234" spans="2:11" s="16" customFormat="1" ht="16.5" customHeight="1" x14ac:dyDescent="0.25">
      <c r="B234" s="15"/>
      <c r="C234" s="109" t="s">
        <v>395</v>
      </c>
      <c r="D234" s="109" t="s">
        <v>121</v>
      </c>
      <c r="E234" s="110" t="s">
        <v>396</v>
      </c>
      <c r="F234" s="111" t="s">
        <v>397</v>
      </c>
      <c r="G234" s="112" t="s">
        <v>385</v>
      </c>
      <c r="H234" s="113">
        <v>40</v>
      </c>
      <c r="I234" s="149"/>
      <c r="J234" s="114">
        <f t="shared" si="7"/>
        <v>0</v>
      </c>
      <c r="K234" s="157"/>
    </row>
    <row r="235" spans="2:11" s="16" customFormat="1" ht="16.5" customHeight="1" x14ac:dyDescent="0.25">
      <c r="B235" s="15"/>
      <c r="C235" s="109" t="s">
        <v>398</v>
      </c>
      <c r="D235" s="109" t="s">
        <v>121</v>
      </c>
      <c r="E235" s="110" t="s">
        <v>399</v>
      </c>
      <c r="F235" s="111" t="s">
        <v>400</v>
      </c>
      <c r="G235" s="112" t="s">
        <v>385</v>
      </c>
      <c r="H235" s="113">
        <v>16</v>
      </c>
      <c r="I235" s="149"/>
      <c r="J235" s="114">
        <f t="shared" si="7"/>
        <v>0</v>
      </c>
      <c r="K235" s="157"/>
    </row>
    <row r="236" spans="2:11" s="103" customFormat="1" ht="22.9" customHeight="1" x14ac:dyDescent="0.2">
      <c r="B236" s="102"/>
      <c r="D236" s="104" t="s">
        <v>75</v>
      </c>
      <c r="E236" s="107" t="s">
        <v>401</v>
      </c>
      <c r="F236" s="107" t="s">
        <v>402</v>
      </c>
      <c r="I236" s="198"/>
      <c r="J236" s="108">
        <f>J237</f>
        <v>0</v>
      </c>
    </row>
    <row r="237" spans="2:11" s="16" customFormat="1" ht="16.5" customHeight="1" x14ac:dyDescent="0.25">
      <c r="B237" s="15"/>
      <c r="C237" s="115" t="s">
        <v>403</v>
      </c>
      <c r="D237" s="115" t="s">
        <v>149</v>
      </c>
      <c r="E237" s="116" t="s">
        <v>404</v>
      </c>
      <c r="F237" s="117" t="s">
        <v>405</v>
      </c>
      <c r="G237" s="118" t="s">
        <v>303</v>
      </c>
      <c r="H237" s="119">
        <v>1</v>
      </c>
      <c r="I237" s="155"/>
      <c r="J237" s="155">
        <f t="shared" ref="J237" si="8">H237*I237</f>
        <v>0</v>
      </c>
      <c r="K237" s="158"/>
    </row>
    <row r="238" spans="2:11" s="103" customFormat="1" ht="25.9" customHeight="1" x14ac:dyDescent="0.2">
      <c r="B238" s="102"/>
      <c r="D238" s="104" t="s">
        <v>75</v>
      </c>
      <c r="E238" s="105" t="s">
        <v>406</v>
      </c>
      <c r="F238" s="105" t="s">
        <v>407</v>
      </c>
      <c r="I238" s="198"/>
      <c r="J238" s="106">
        <f>J239</f>
        <v>0</v>
      </c>
    </row>
    <row r="239" spans="2:11" s="103" customFormat="1" ht="22.9" customHeight="1" x14ac:dyDescent="0.2">
      <c r="B239" s="102"/>
      <c r="D239" s="104" t="s">
        <v>75</v>
      </c>
      <c r="E239" s="107" t="s">
        <v>408</v>
      </c>
      <c r="F239" s="107" t="s">
        <v>409</v>
      </c>
      <c r="I239" s="198"/>
      <c r="J239" s="108">
        <f>SUM(J240:J245)</f>
        <v>0</v>
      </c>
    </row>
    <row r="240" spans="2:11" s="16" customFormat="1" ht="24.2" customHeight="1" x14ac:dyDescent="0.25">
      <c r="B240" s="15"/>
      <c r="C240" s="109" t="s">
        <v>410</v>
      </c>
      <c r="D240" s="109" t="s">
        <v>121</v>
      </c>
      <c r="E240" s="110" t="s">
        <v>411</v>
      </c>
      <c r="F240" s="111" t="s">
        <v>412</v>
      </c>
      <c r="G240" s="112" t="s">
        <v>156</v>
      </c>
      <c r="H240" s="113">
        <v>4</v>
      </c>
      <c r="I240" s="149"/>
      <c r="J240" s="114">
        <f t="shared" ref="J240:J245" si="9">H240*I240</f>
        <v>0</v>
      </c>
      <c r="K240" s="141"/>
    </row>
    <row r="241" spans="2:11" s="16" customFormat="1" ht="16.5" customHeight="1" x14ac:dyDescent="0.25">
      <c r="B241" s="15"/>
      <c r="C241" s="109" t="s">
        <v>413</v>
      </c>
      <c r="D241" s="109" t="s">
        <v>121</v>
      </c>
      <c r="E241" s="110" t="s">
        <v>414</v>
      </c>
      <c r="F241" s="111" t="s">
        <v>415</v>
      </c>
      <c r="G241" s="112" t="s">
        <v>156</v>
      </c>
      <c r="H241" s="113">
        <v>1</v>
      </c>
      <c r="I241" s="149"/>
      <c r="J241" s="114">
        <f t="shared" si="9"/>
        <v>0</v>
      </c>
      <c r="K241" s="141"/>
    </row>
    <row r="242" spans="2:11" s="16" customFormat="1" ht="16.5" customHeight="1" x14ac:dyDescent="0.25">
      <c r="B242" s="15"/>
      <c r="C242" s="109" t="s">
        <v>416</v>
      </c>
      <c r="D242" s="109" t="s">
        <v>121</v>
      </c>
      <c r="E242" s="110" t="s">
        <v>417</v>
      </c>
      <c r="F242" s="111" t="s">
        <v>418</v>
      </c>
      <c r="G242" s="112" t="s">
        <v>156</v>
      </c>
      <c r="H242" s="113">
        <v>1</v>
      </c>
      <c r="I242" s="149"/>
      <c r="J242" s="114">
        <f t="shared" si="9"/>
        <v>0</v>
      </c>
      <c r="K242" s="141"/>
    </row>
    <row r="243" spans="2:11" s="16" customFormat="1" ht="16.5" customHeight="1" x14ac:dyDescent="0.25">
      <c r="B243" s="15"/>
      <c r="C243" s="109" t="s">
        <v>419</v>
      </c>
      <c r="D243" s="109" t="s">
        <v>121</v>
      </c>
      <c r="E243" s="110" t="s">
        <v>420</v>
      </c>
      <c r="F243" s="111" t="s">
        <v>421</v>
      </c>
      <c r="G243" s="112" t="s">
        <v>156</v>
      </c>
      <c r="H243" s="113">
        <v>1</v>
      </c>
      <c r="I243" s="149"/>
      <c r="J243" s="114">
        <f t="shared" si="9"/>
        <v>0</v>
      </c>
      <c r="K243" s="141"/>
    </row>
    <row r="244" spans="2:11" s="16" customFormat="1" ht="16.5" customHeight="1" x14ac:dyDescent="0.25">
      <c r="B244" s="15"/>
      <c r="C244" s="109" t="s">
        <v>422</v>
      </c>
      <c r="D244" s="109" t="s">
        <v>121</v>
      </c>
      <c r="E244" s="110" t="s">
        <v>423</v>
      </c>
      <c r="F244" s="111" t="s">
        <v>424</v>
      </c>
      <c r="G244" s="112" t="s">
        <v>156</v>
      </c>
      <c r="H244" s="113">
        <v>1</v>
      </c>
      <c r="I244" s="149"/>
      <c r="J244" s="114">
        <f t="shared" si="9"/>
        <v>0</v>
      </c>
      <c r="K244" s="141"/>
    </row>
    <row r="245" spans="2:11" s="16" customFormat="1" ht="16.5" customHeight="1" x14ac:dyDescent="0.25">
      <c r="B245" s="15"/>
      <c r="C245" s="109" t="s">
        <v>425</v>
      </c>
      <c r="D245" s="109" t="s">
        <v>121</v>
      </c>
      <c r="E245" s="110" t="s">
        <v>426</v>
      </c>
      <c r="F245" s="111" t="s">
        <v>427</v>
      </c>
      <c r="G245" s="112" t="s">
        <v>156</v>
      </c>
      <c r="H245" s="113">
        <v>1</v>
      </c>
      <c r="I245" s="149"/>
      <c r="J245" s="114">
        <f t="shared" si="9"/>
        <v>0</v>
      </c>
      <c r="K245" s="141"/>
    </row>
    <row r="246" spans="2:11" s="16" customFormat="1" ht="6.95" customHeight="1" x14ac:dyDescent="0.25">
      <c r="B246" s="29"/>
      <c r="C246" s="30"/>
      <c r="D246" s="30"/>
      <c r="E246" s="30"/>
      <c r="F246" s="30"/>
      <c r="G246" s="30"/>
      <c r="H246" s="30"/>
      <c r="I246" s="30"/>
      <c r="J246" s="30"/>
      <c r="K246" s="30"/>
    </row>
  </sheetData>
  <sheetProtection sheet="1" objects="1" scenarios="1" selectLockedCells="1"/>
  <mergeCells count="8">
    <mergeCell ref="E87:H87"/>
    <mergeCell ref="E120:H120"/>
    <mergeCell ref="E122:H12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paperSize="9" scale="62" orientation="portrait" r:id="rId1"/>
  <rowBreaks count="1" manualBreakCount="1"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A776-390A-44E6-B46D-E006FE51D6D6}">
  <dimension ref="B2:K246"/>
  <sheetViews>
    <sheetView showGridLines="0" view="pageBreakPreview" topLeftCell="A118" zoomScale="110" zoomScaleNormal="100" zoomScaleSheetLayoutView="110" workbookViewId="0">
      <selection activeCell="I133" sqref="I133:I245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4.7109375" bestFit="1" customWidth="1"/>
    <col min="12" max="12" width="9.140625" customWidth="1"/>
  </cols>
  <sheetData>
    <row r="2" spans="2:11" ht="36.950000000000003" customHeight="1" x14ac:dyDescent="0.25"/>
    <row r="3" spans="2:11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127"/>
    </row>
    <row r="4" spans="2:11" ht="24.95" customHeight="1" x14ac:dyDescent="0.25">
      <c r="B4" s="5"/>
      <c r="D4" s="6" t="s">
        <v>90</v>
      </c>
      <c r="K4" s="122"/>
    </row>
    <row r="5" spans="2:11" ht="6.95" customHeight="1" x14ac:dyDescent="0.25">
      <c r="B5" s="5"/>
      <c r="K5" s="122"/>
    </row>
    <row r="6" spans="2:11" ht="12" customHeight="1" x14ac:dyDescent="0.25">
      <c r="B6" s="5"/>
      <c r="D6" s="11" t="s">
        <v>14</v>
      </c>
      <c r="K6" s="122"/>
    </row>
    <row r="7" spans="2:11" ht="26.25" customHeight="1" x14ac:dyDescent="0.25">
      <c r="B7" s="5"/>
      <c r="E7" s="162" t="str">
        <f>#REF!</f>
        <v>REKONSTRUKCE ELEKTROINSTALACE OBJEKTU A3 – HAVARIJNÍ STAV</v>
      </c>
      <c r="F7" s="163"/>
      <c r="G7" s="163"/>
      <c r="H7" s="163"/>
      <c r="K7" s="122"/>
    </row>
    <row r="8" spans="2:11" s="16" customFormat="1" ht="12" customHeight="1" x14ac:dyDescent="0.25">
      <c r="B8" s="15"/>
      <c r="D8" s="11" t="s">
        <v>91</v>
      </c>
      <c r="K8" s="123"/>
    </row>
    <row r="9" spans="2:11" s="16" customFormat="1" ht="16.5" customHeight="1" x14ac:dyDescent="0.25">
      <c r="B9" s="15"/>
      <c r="E9" s="160" t="s">
        <v>491</v>
      </c>
      <c r="F9" s="161"/>
      <c r="G9" s="161"/>
      <c r="H9" s="161"/>
      <c r="K9" s="123"/>
    </row>
    <row r="10" spans="2:11" s="16" customFormat="1" x14ac:dyDescent="0.25">
      <c r="B10" s="15"/>
      <c r="K10" s="123"/>
    </row>
    <row r="11" spans="2:11" s="16" customFormat="1" ht="12" customHeight="1" x14ac:dyDescent="0.25">
      <c r="B11" s="15"/>
      <c r="D11" s="11" t="s">
        <v>15</v>
      </c>
      <c r="F11" s="9" t="s">
        <v>1</v>
      </c>
      <c r="I11" s="11" t="s">
        <v>16</v>
      </c>
      <c r="J11" s="9" t="s">
        <v>1</v>
      </c>
      <c r="K11" s="123"/>
    </row>
    <row r="12" spans="2:11" s="16" customFormat="1" ht="12" customHeight="1" x14ac:dyDescent="0.25">
      <c r="B12" s="15"/>
      <c r="D12" s="11" t="s">
        <v>17</v>
      </c>
      <c r="F12" s="9" t="s">
        <v>28</v>
      </c>
      <c r="I12" s="11" t="s">
        <v>19</v>
      </c>
      <c r="J12" s="39" t="str">
        <f>#REF!</f>
        <v>5. 3. 2023</v>
      </c>
      <c r="K12" s="123"/>
    </row>
    <row r="13" spans="2:11" s="16" customFormat="1" ht="10.9" customHeight="1" x14ac:dyDescent="0.25">
      <c r="B13" s="15"/>
      <c r="K13" s="123"/>
    </row>
    <row r="14" spans="2:11" s="16" customFormat="1" ht="12" customHeight="1" x14ac:dyDescent="0.25">
      <c r="B14" s="15"/>
      <c r="D14" s="11" t="s">
        <v>21</v>
      </c>
      <c r="I14" s="11" t="s">
        <v>22</v>
      </c>
      <c r="J14" s="9" t="str">
        <f>IF(#REF!="","",#REF!)</f>
        <v>00380385</v>
      </c>
      <c r="K14" s="123"/>
    </row>
    <row r="15" spans="2:11" s="16" customFormat="1" ht="18" customHeight="1" x14ac:dyDescent="0.25">
      <c r="B15" s="15"/>
      <c r="E15" s="9" t="str">
        <f>IF(#REF!="","",#REF!)</f>
        <v>SŠIPF Brno</v>
      </c>
      <c r="I15" s="11" t="s">
        <v>25</v>
      </c>
      <c r="J15" s="9" t="str">
        <f>IF(#REF!="","",#REF!)</f>
        <v>CZ00380385</v>
      </c>
      <c r="K15" s="123"/>
    </row>
    <row r="16" spans="2:11" s="16" customFormat="1" ht="6.95" customHeight="1" x14ac:dyDescent="0.25">
      <c r="B16" s="15"/>
      <c r="K16" s="123"/>
    </row>
    <row r="17" spans="2:11" s="16" customFormat="1" ht="12" customHeight="1" x14ac:dyDescent="0.25">
      <c r="B17" s="15"/>
      <c r="D17" s="11" t="s">
        <v>27</v>
      </c>
      <c r="I17" s="11" t="s">
        <v>22</v>
      </c>
      <c r="J17" s="9" t="str">
        <f>#REF!</f>
        <v/>
      </c>
      <c r="K17" s="123"/>
    </row>
    <row r="18" spans="2:11" s="16" customFormat="1" ht="18" customHeight="1" x14ac:dyDescent="0.25">
      <c r="B18" s="15"/>
      <c r="E18" s="164" t="str">
        <f>#REF!</f>
        <v xml:space="preserve"> </v>
      </c>
      <c r="F18" s="164"/>
      <c r="G18" s="164"/>
      <c r="H18" s="164"/>
      <c r="I18" s="11" t="s">
        <v>25</v>
      </c>
      <c r="J18" s="9" t="str">
        <f>#REF!</f>
        <v/>
      </c>
      <c r="K18" s="123"/>
    </row>
    <row r="19" spans="2:11" s="16" customFormat="1" ht="6.95" customHeight="1" x14ac:dyDescent="0.25">
      <c r="B19" s="15"/>
      <c r="K19" s="123"/>
    </row>
    <row r="20" spans="2:11" s="16" customFormat="1" ht="12" customHeight="1" x14ac:dyDescent="0.25">
      <c r="B20" s="15"/>
      <c r="D20" s="11" t="s">
        <v>29</v>
      </c>
      <c r="I20" s="11" t="s">
        <v>22</v>
      </c>
      <c r="J20" s="9" t="str">
        <f>IF(#REF!="","",#REF!)</f>
        <v>04062965</v>
      </c>
      <c r="K20" s="123"/>
    </row>
    <row r="21" spans="2:11" s="16" customFormat="1" ht="18" customHeight="1" x14ac:dyDescent="0.25">
      <c r="B21" s="15"/>
      <c r="E21" s="9" t="str">
        <f>IF(#REF!="","",#REF!)</f>
        <v>Ing. Tomáš Blažek</v>
      </c>
      <c r="I21" s="11" t="s">
        <v>25</v>
      </c>
      <c r="J21" s="9" t="str">
        <f>IF(#REF!="","",#REF!)</f>
        <v>CZ8705081143</v>
      </c>
      <c r="K21" s="123"/>
    </row>
    <row r="22" spans="2:11" s="16" customFormat="1" ht="6.95" customHeight="1" x14ac:dyDescent="0.25">
      <c r="B22" s="15"/>
      <c r="K22" s="123"/>
    </row>
    <row r="23" spans="2:11" s="16" customFormat="1" ht="12" customHeight="1" x14ac:dyDescent="0.25">
      <c r="B23" s="15"/>
      <c r="D23" s="11" t="s">
        <v>34</v>
      </c>
      <c r="I23" s="11" t="s">
        <v>22</v>
      </c>
      <c r="J23" s="9" t="str">
        <f>IF(#REF!="","",#REF!)</f>
        <v>04062965</v>
      </c>
      <c r="K23" s="123"/>
    </row>
    <row r="24" spans="2:11" s="16" customFormat="1" ht="18" customHeight="1" x14ac:dyDescent="0.25">
      <c r="B24" s="15"/>
      <c r="E24" s="9" t="str">
        <f>IF(#REF!="","",#REF!)</f>
        <v>Ing. Tomáš Blažek</v>
      </c>
      <c r="I24" s="11" t="s">
        <v>25</v>
      </c>
      <c r="J24" s="9" t="str">
        <f>IF(#REF!="","",#REF!)</f>
        <v>CZ8705081143</v>
      </c>
      <c r="K24" s="123"/>
    </row>
    <row r="25" spans="2:11" s="16" customFormat="1" ht="6.95" customHeight="1" x14ac:dyDescent="0.25">
      <c r="B25" s="15"/>
      <c r="K25" s="123"/>
    </row>
    <row r="26" spans="2:11" s="16" customFormat="1" ht="12" customHeight="1" x14ac:dyDescent="0.25">
      <c r="B26" s="15"/>
      <c r="D26" s="11" t="s">
        <v>35</v>
      </c>
      <c r="K26" s="123"/>
    </row>
    <row r="27" spans="2:11" s="72" customFormat="1" ht="16.5" customHeight="1" x14ac:dyDescent="0.25">
      <c r="B27" s="71"/>
      <c r="E27" s="165" t="s">
        <v>1</v>
      </c>
      <c r="F27" s="165"/>
      <c r="G27" s="165"/>
      <c r="H27" s="165"/>
      <c r="K27" s="134"/>
    </row>
    <row r="28" spans="2:11" s="16" customFormat="1" ht="6.95" customHeight="1" x14ac:dyDescent="0.25">
      <c r="B28" s="15"/>
      <c r="K28" s="123"/>
    </row>
    <row r="29" spans="2:11" s="16" customFormat="1" ht="6.95" customHeight="1" x14ac:dyDescent="0.25">
      <c r="B29" s="15"/>
      <c r="D29" s="40"/>
      <c r="E29" s="40"/>
      <c r="F29" s="40"/>
      <c r="G29" s="40"/>
      <c r="H29" s="40"/>
      <c r="I29" s="40"/>
      <c r="J29" s="40"/>
      <c r="K29" s="135"/>
    </row>
    <row r="30" spans="2:11" s="16" customFormat="1" ht="25.35" customHeight="1" x14ac:dyDescent="0.25">
      <c r="B30" s="15"/>
      <c r="D30" s="73" t="s">
        <v>36</v>
      </c>
      <c r="J30" s="53">
        <f>ROUND(J130, 2)</f>
        <v>0</v>
      </c>
      <c r="K30" s="123"/>
    </row>
    <row r="31" spans="2:11" s="16" customFormat="1" ht="6.95" customHeight="1" x14ac:dyDescent="0.25">
      <c r="B31" s="15"/>
      <c r="D31" s="40"/>
      <c r="E31" s="40"/>
      <c r="F31" s="40"/>
      <c r="G31" s="40"/>
      <c r="H31" s="40"/>
      <c r="I31" s="40"/>
      <c r="J31" s="40"/>
      <c r="K31" s="135"/>
    </row>
    <row r="32" spans="2:11" s="16" customFormat="1" ht="14.45" customHeight="1" x14ac:dyDescent="0.25">
      <c r="B32" s="15"/>
      <c r="F32" s="19" t="s">
        <v>38</v>
      </c>
      <c r="I32" s="19" t="s">
        <v>37</v>
      </c>
      <c r="J32" s="19" t="s">
        <v>39</v>
      </c>
      <c r="K32" s="123"/>
    </row>
    <row r="33" spans="2:11" s="16" customFormat="1" ht="14.45" customHeight="1" x14ac:dyDescent="0.25">
      <c r="B33" s="15"/>
      <c r="D33" s="42" t="s">
        <v>40</v>
      </c>
      <c r="E33" s="11" t="s">
        <v>41</v>
      </c>
      <c r="F33" s="74">
        <f>J30</f>
        <v>0</v>
      </c>
      <c r="I33" s="75">
        <v>0.21</v>
      </c>
      <c r="J33" s="74">
        <f>F33*I33</f>
        <v>0</v>
      </c>
      <c r="K33" s="123"/>
    </row>
    <row r="34" spans="2:11" s="16" customFormat="1" ht="14.45" customHeight="1" x14ac:dyDescent="0.25">
      <c r="B34" s="15"/>
      <c r="E34" s="11" t="s">
        <v>42</v>
      </c>
      <c r="F34" s="74"/>
      <c r="I34" s="75">
        <v>0.15</v>
      </c>
      <c r="J34" s="74"/>
      <c r="K34" s="123"/>
    </row>
    <row r="35" spans="2:11" s="16" customFormat="1" ht="14.45" hidden="1" customHeight="1" x14ac:dyDescent="0.25">
      <c r="B35" s="15"/>
      <c r="E35" s="11" t="s">
        <v>43</v>
      </c>
      <c r="F35" s="74" t="e">
        <f>ROUND((SUM(#REF!)),  2)</f>
        <v>#REF!</v>
      </c>
      <c r="I35" s="75">
        <v>0.21</v>
      </c>
      <c r="J35" s="74">
        <f>0</f>
        <v>0</v>
      </c>
      <c r="K35" s="123"/>
    </row>
    <row r="36" spans="2:11" s="16" customFormat="1" ht="14.45" hidden="1" customHeight="1" x14ac:dyDescent="0.25">
      <c r="B36" s="15"/>
      <c r="E36" s="11" t="s">
        <v>44</v>
      </c>
      <c r="F36" s="74" t="e">
        <f>ROUND((SUM(#REF!)),  2)</f>
        <v>#REF!</v>
      </c>
      <c r="I36" s="75">
        <v>0.15</v>
      </c>
      <c r="J36" s="74">
        <f>0</f>
        <v>0</v>
      </c>
      <c r="K36" s="123"/>
    </row>
    <row r="37" spans="2:11" s="16" customFormat="1" ht="14.45" hidden="1" customHeight="1" x14ac:dyDescent="0.25">
      <c r="B37" s="15"/>
      <c r="E37" s="11" t="s">
        <v>45</v>
      </c>
      <c r="F37" s="74" t="e">
        <f>ROUND((SUM(#REF!)),  2)</f>
        <v>#REF!</v>
      </c>
      <c r="I37" s="75">
        <v>0</v>
      </c>
      <c r="J37" s="74">
        <f>0</f>
        <v>0</v>
      </c>
      <c r="K37" s="123"/>
    </row>
    <row r="38" spans="2:11" s="16" customFormat="1" ht="6.95" customHeight="1" x14ac:dyDescent="0.25">
      <c r="B38" s="15"/>
      <c r="K38" s="123"/>
    </row>
    <row r="39" spans="2:11" s="16" customFormat="1" ht="25.35" customHeight="1" x14ac:dyDescent="0.25">
      <c r="B39" s="15"/>
      <c r="C39" s="76"/>
      <c r="D39" s="77" t="s">
        <v>46</v>
      </c>
      <c r="E39" s="44"/>
      <c r="F39" s="44"/>
      <c r="G39" s="78" t="s">
        <v>47</v>
      </c>
      <c r="H39" s="79" t="s">
        <v>48</v>
      </c>
      <c r="I39" s="44"/>
      <c r="J39" s="80">
        <f>SUM(J30:J37)</f>
        <v>0</v>
      </c>
      <c r="K39" s="136"/>
    </row>
    <row r="40" spans="2:11" s="16" customFormat="1" ht="14.45" customHeight="1" x14ac:dyDescent="0.25">
      <c r="B40" s="15"/>
      <c r="K40" s="123"/>
    </row>
    <row r="41" spans="2:11" ht="14.45" customHeight="1" x14ac:dyDescent="0.25">
      <c r="B41" s="5"/>
      <c r="K41" s="122"/>
    </row>
    <row r="42" spans="2:11" ht="14.45" customHeight="1" x14ac:dyDescent="0.25">
      <c r="B42" s="5"/>
      <c r="K42" s="122"/>
    </row>
    <row r="43" spans="2:11" ht="14.45" customHeight="1" x14ac:dyDescent="0.25">
      <c r="B43" s="5"/>
      <c r="K43" s="122"/>
    </row>
    <row r="44" spans="2:11" ht="14.45" customHeight="1" x14ac:dyDescent="0.25">
      <c r="B44" s="5"/>
      <c r="K44" s="122"/>
    </row>
    <row r="45" spans="2:11" ht="14.45" customHeight="1" x14ac:dyDescent="0.25">
      <c r="B45" s="5"/>
      <c r="K45" s="122"/>
    </row>
    <row r="46" spans="2:11" ht="14.45" customHeight="1" x14ac:dyDescent="0.25">
      <c r="B46" s="5"/>
      <c r="K46" s="122"/>
    </row>
    <row r="47" spans="2:11" ht="14.45" customHeight="1" x14ac:dyDescent="0.25">
      <c r="B47" s="5"/>
      <c r="K47" s="122"/>
    </row>
    <row r="48" spans="2:11" ht="14.45" customHeight="1" x14ac:dyDescent="0.25">
      <c r="B48" s="5"/>
      <c r="K48" s="122"/>
    </row>
    <row r="49" spans="2:11" ht="14.45" customHeight="1" x14ac:dyDescent="0.25">
      <c r="B49" s="5"/>
      <c r="K49" s="122"/>
    </row>
    <row r="50" spans="2:11" s="16" customFormat="1" ht="14.45" customHeight="1" x14ac:dyDescent="0.25">
      <c r="B50" s="15"/>
      <c r="D50" s="26" t="s">
        <v>49</v>
      </c>
      <c r="E50" s="27"/>
      <c r="F50" s="27"/>
      <c r="G50" s="26" t="s">
        <v>50</v>
      </c>
      <c r="H50" s="27"/>
      <c r="I50" s="27"/>
      <c r="J50" s="27"/>
      <c r="K50" s="137"/>
    </row>
    <row r="51" spans="2:11" x14ac:dyDescent="0.25">
      <c r="B51" s="5"/>
      <c r="K51" s="122"/>
    </row>
    <row r="52" spans="2:11" x14ac:dyDescent="0.25">
      <c r="B52" s="5"/>
      <c r="K52" s="122"/>
    </row>
    <row r="53" spans="2:11" x14ac:dyDescent="0.25">
      <c r="B53" s="5"/>
      <c r="K53" s="122"/>
    </row>
    <row r="54" spans="2:11" x14ac:dyDescent="0.25">
      <c r="B54" s="5"/>
      <c r="K54" s="122"/>
    </row>
    <row r="55" spans="2:11" x14ac:dyDescent="0.25">
      <c r="B55" s="5"/>
      <c r="K55" s="122"/>
    </row>
    <row r="56" spans="2:11" x14ac:dyDescent="0.25">
      <c r="B56" s="5"/>
      <c r="K56" s="122"/>
    </row>
    <row r="57" spans="2:11" x14ac:dyDescent="0.25">
      <c r="B57" s="5"/>
      <c r="K57" s="122"/>
    </row>
    <row r="58" spans="2:11" x14ac:dyDescent="0.25">
      <c r="B58" s="5"/>
      <c r="K58" s="122"/>
    </row>
    <row r="59" spans="2:11" x14ac:dyDescent="0.25">
      <c r="B59" s="5"/>
      <c r="K59" s="122"/>
    </row>
    <row r="60" spans="2:11" x14ac:dyDescent="0.25">
      <c r="B60" s="5"/>
      <c r="K60" s="122"/>
    </row>
    <row r="61" spans="2:11" s="16" customFormat="1" x14ac:dyDescent="0.25">
      <c r="B61" s="15"/>
      <c r="D61" s="28" t="s">
        <v>51</v>
      </c>
      <c r="E61" s="18"/>
      <c r="F61" s="81" t="s">
        <v>52</v>
      </c>
      <c r="G61" s="28" t="s">
        <v>51</v>
      </c>
      <c r="H61" s="18"/>
      <c r="I61" s="18"/>
      <c r="J61" s="82" t="s">
        <v>52</v>
      </c>
      <c r="K61" s="138"/>
    </row>
    <row r="62" spans="2:11" x14ac:dyDescent="0.25">
      <c r="B62" s="5"/>
      <c r="K62" s="122"/>
    </row>
    <row r="63" spans="2:11" x14ac:dyDescent="0.25">
      <c r="B63" s="5"/>
      <c r="K63" s="122"/>
    </row>
    <row r="64" spans="2:11" x14ac:dyDescent="0.25">
      <c r="B64" s="5"/>
      <c r="K64" s="122"/>
    </row>
    <row r="65" spans="2:11" s="16" customFormat="1" x14ac:dyDescent="0.25">
      <c r="B65" s="15"/>
      <c r="D65" s="26" t="s">
        <v>53</v>
      </c>
      <c r="E65" s="27"/>
      <c r="F65" s="27"/>
      <c r="G65" s="26" t="s">
        <v>54</v>
      </c>
      <c r="H65" s="27"/>
      <c r="I65" s="27"/>
      <c r="J65" s="27"/>
      <c r="K65" s="137"/>
    </row>
    <row r="66" spans="2:11" x14ac:dyDescent="0.25">
      <c r="B66" s="5"/>
      <c r="K66" s="122"/>
    </row>
    <row r="67" spans="2:11" x14ac:dyDescent="0.25">
      <c r="B67" s="5"/>
      <c r="K67" s="122"/>
    </row>
    <row r="68" spans="2:11" x14ac:dyDescent="0.25">
      <c r="B68" s="5"/>
      <c r="K68" s="122"/>
    </row>
    <row r="69" spans="2:11" x14ac:dyDescent="0.25">
      <c r="B69" s="5"/>
      <c r="K69" s="122"/>
    </row>
    <row r="70" spans="2:11" x14ac:dyDescent="0.25">
      <c r="B70" s="5"/>
      <c r="K70" s="122"/>
    </row>
    <row r="71" spans="2:11" x14ac:dyDescent="0.25">
      <c r="B71" s="5"/>
      <c r="K71" s="122"/>
    </row>
    <row r="72" spans="2:11" x14ac:dyDescent="0.25">
      <c r="B72" s="5"/>
      <c r="K72" s="122"/>
    </row>
    <row r="73" spans="2:11" x14ac:dyDescent="0.25">
      <c r="B73" s="5"/>
      <c r="K73" s="122"/>
    </row>
    <row r="74" spans="2:11" x14ac:dyDescent="0.25">
      <c r="B74" s="5"/>
      <c r="K74" s="122"/>
    </row>
    <row r="75" spans="2:11" x14ac:dyDescent="0.25">
      <c r="B75" s="5"/>
      <c r="K75" s="122"/>
    </row>
    <row r="76" spans="2:11" s="16" customFormat="1" x14ac:dyDescent="0.25">
      <c r="B76" s="15"/>
      <c r="D76" s="28" t="s">
        <v>51</v>
      </c>
      <c r="E76" s="18"/>
      <c r="F76" s="81" t="s">
        <v>52</v>
      </c>
      <c r="G76" s="28" t="s">
        <v>51</v>
      </c>
      <c r="H76" s="18"/>
      <c r="I76" s="18"/>
      <c r="J76" s="82" t="s">
        <v>52</v>
      </c>
      <c r="K76" s="138"/>
    </row>
    <row r="77" spans="2:11" s="16" customFormat="1" ht="14.4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126"/>
    </row>
    <row r="81" spans="2:11" s="16" customFormat="1" ht="6.95" hidden="1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</row>
    <row r="82" spans="2:11" s="16" customFormat="1" ht="24.95" hidden="1" customHeight="1" x14ac:dyDescent="0.25">
      <c r="B82" s="15"/>
      <c r="C82" s="6" t="s">
        <v>92</v>
      </c>
    </row>
    <row r="83" spans="2:11" s="16" customFormat="1" ht="6.95" hidden="1" customHeight="1" x14ac:dyDescent="0.25">
      <c r="B83" s="15"/>
    </row>
    <row r="84" spans="2:11" s="16" customFormat="1" ht="12" hidden="1" customHeight="1" x14ac:dyDescent="0.25">
      <c r="B84" s="15"/>
      <c r="C84" s="11" t="s">
        <v>14</v>
      </c>
    </row>
    <row r="85" spans="2:11" s="16" customFormat="1" ht="26.25" hidden="1" customHeight="1" x14ac:dyDescent="0.25">
      <c r="B85" s="15"/>
      <c r="E85" s="162" t="str">
        <f>E7</f>
        <v>REKONSTRUKCE ELEKTROINSTALACE OBJEKTU A3 – HAVARIJNÍ STAV</v>
      </c>
      <c r="F85" s="163"/>
      <c r="G85" s="163"/>
      <c r="H85" s="163"/>
    </row>
    <row r="86" spans="2:11" s="16" customFormat="1" ht="12" hidden="1" customHeight="1" x14ac:dyDescent="0.25">
      <c r="B86" s="15"/>
      <c r="C86" s="11" t="s">
        <v>91</v>
      </c>
    </row>
    <row r="87" spans="2:11" s="16" customFormat="1" ht="16.5" hidden="1" customHeight="1" x14ac:dyDescent="0.25">
      <c r="B87" s="15"/>
      <c r="E87" s="160" t="str">
        <f>E9</f>
        <v>03 - rekonstrukce A1 - 3.NP</v>
      </c>
      <c r="F87" s="161"/>
      <c r="G87" s="161"/>
      <c r="H87" s="161"/>
    </row>
    <row r="88" spans="2:11" s="16" customFormat="1" ht="6.95" hidden="1" customHeight="1" x14ac:dyDescent="0.25">
      <c r="B88" s="15"/>
    </row>
    <row r="89" spans="2:11" s="16" customFormat="1" ht="12" hidden="1" customHeight="1" x14ac:dyDescent="0.25">
      <c r="B89" s="15"/>
      <c r="C89" s="11" t="s">
        <v>17</v>
      </c>
      <c r="F89" s="9" t="str">
        <f>F12</f>
        <v xml:space="preserve"> </v>
      </c>
      <c r="I89" s="11" t="s">
        <v>19</v>
      </c>
      <c r="J89" s="39" t="str">
        <f>IF(J12="","",J12)</f>
        <v>5. 3. 2023</v>
      </c>
    </row>
    <row r="90" spans="2:11" s="16" customFormat="1" ht="6.95" hidden="1" customHeight="1" x14ac:dyDescent="0.25">
      <c r="B90" s="15"/>
    </row>
    <row r="91" spans="2:11" s="16" customFormat="1" ht="15.2" hidden="1" customHeight="1" x14ac:dyDescent="0.25">
      <c r="B91" s="15"/>
      <c r="C91" s="11" t="s">
        <v>21</v>
      </c>
      <c r="F91" s="9" t="str">
        <f>E15</f>
        <v>SŠIPF Brno</v>
      </c>
      <c r="I91" s="11" t="s">
        <v>29</v>
      </c>
      <c r="J91" s="13" t="str">
        <f>E21</f>
        <v>Ing. Tomáš Blažek</v>
      </c>
    </row>
    <row r="92" spans="2:11" s="16" customFormat="1" ht="15.2" hidden="1" customHeight="1" x14ac:dyDescent="0.25">
      <c r="B92" s="15"/>
      <c r="C92" s="11" t="s">
        <v>27</v>
      </c>
      <c r="F92" s="9" t="str">
        <f>IF(E18="","",E18)</f>
        <v xml:space="preserve"> </v>
      </c>
      <c r="I92" s="11" t="s">
        <v>34</v>
      </c>
      <c r="J92" s="13" t="str">
        <f>E24</f>
        <v>Ing. Tomáš Blažek</v>
      </c>
    </row>
    <row r="93" spans="2:11" s="16" customFormat="1" ht="10.35" hidden="1" customHeight="1" x14ac:dyDescent="0.25">
      <c r="B93" s="15"/>
    </row>
    <row r="94" spans="2:11" s="16" customFormat="1" ht="29.25" hidden="1" customHeight="1" x14ac:dyDescent="0.25">
      <c r="B94" s="15"/>
      <c r="C94" s="83" t="s">
        <v>93</v>
      </c>
      <c r="D94" s="76"/>
      <c r="E94" s="76"/>
      <c r="F94" s="76"/>
      <c r="G94" s="76"/>
      <c r="H94" s="76"/>
      <c r="I94" s="76"/>
      <c r="J94" s="84" t="s">
        <v>94</v>
      </c>
      <c r="K94" s="76"/>
    </row>
    <row r="95" spans="2:11" s="16" customFormat="1" ht="10.35" hidden="1" customHeight="1" x14ac:dyDescent="0.25">
      <c r="B95" s="15"/>
    </row>
    <row r="96" spans="2:11" s="16" customFormat="1" ht="22.9" hidden="1" customHeight="1" x14ac:dyDescent="0.25">
      <c r="B96" s="15"/>
      <c r="C96" s="85" t="s">
        <v>95</v>
      </c>
      <c r="J96" s="53">
        <f>J130</f>
        <v>0</v>
      </c>
    </row>
    <row r="97" spans="2:11" s="87" customFormat="1" ht="24.95" hidden="1" customHeight="1" x14ac:dyDescent="0.25">
      <c r="B97" s="86"/>
      <c r="D97" s="88" t="s">
        <v>96</v>
      </c>
      <c r="E97" s="89"/>
      <c r="F97" s="89"/>
      <c r="G97" s="89"/>
      <c r="H97" s="89"/>
      <c r="I97" s="89"/>
      <c r="J97" s="90">
        <f>J131</f>
        <v>0</v>
      </c>
    </row>
    <row r="98" spans="2:11" s="92" customFormat="1" ht="19.899999999999999" hidden="1" customHeight="1" x14ac:dyDescent="0.25">
      <c r="B98" s="91"/>
      <c r="D98" s="93" t="s">
        <v>97</v>
      </c>
      <c r="E98" s="94"/>
      <c r="F98" s="94"/>
      <c r="G98" s="94"/>
      <c r="H98" s="94"/>
      <c r="I98" s="94"/>
      <c r="J98" s="95">
        <f>J132</f>
        <v>0</v>
      </c>
    </row>
    <row r="99" spans="2:11" s="87" customFormat="1" ht="24.95" hidden="1" customHeight="1" x14ac:dyDescent="0.25">
      <c r="B99" s="86"/>
      <c r="D99" s="88" t="s">
        <v>98</v>
      </c>
      <c r="E99" s="89"/>
      <c r="F99" s="89"/>
      <c r="G99" s="89"/>
      <c r="H99" s="89"/>
      <c r="I99" s="89"/>
      <c r="J99" s="90">
        <f>J141</f>
        <v>0</v>
      </c>
    </row>
    <row r="100" spans="2:11" s="87" customFormat="1" ht="24.95" hidden="1" customHeight="1" x14ac:dyDescent="0.25">
      <c r="B100" s="86"/>
      <c r="D100" s="88" t="s">
        <v>99</v>
      </c>
      <c r="E100" s="89"/>
      <c r="F100" s="89"/>
      <c r="G100" s="89"/>
      <c r="H100" s="89"/>
      <c r="I100" s="89"/>
      <c r="J100" s="90">
        <f>J145</f>
        <v>0</v>
      </c>
    </row>
    <row r="101" spans="2:11" s="92" customFormat="1" ht="19.899999999999999" hidden="1" customHeight="1" x14ac:dyDescent="0.25">
      <c r="B101" s="91"/>
      <c r="D101" s="93" t="s">
        <v>100</v>
      </c>
      <c r="E101" s="94"/>
      <c r="F101" s="94"/>
      <c r="G101" s="94"/>
      <c r="H101" s="94"/>
      <c r="I101" s="94"/>
      <c r="J101" s="95">
        <f>J146</f>
        <v>0</v>
      </c>
    </row>
    <row r="102" spans="2:11" s="87" customFormat="1" ht="24.95" hidden="1" customHeight="1" x14ac:dyDescent="0.25">
      <c r="B102" s="86"/>
      <c r="D102" s="88" t="s">
        <v>101</v>
      </c>
      <c r="E102" s="89"/>
      <c r="F102" s="89"/>
      <c r="G102" s="89"/>
      <c r="H102" s="89"/>
      <c r="I102" s="89"/>
      <c r="J102" s="90">
        <f>J154</f>
        <v>0</v>
      </c>
    </row>
    <row r="103" spans="2:11" s="92" customFormat="1" ht="19.899999999999999" hidden="1" customHeight="1" x14ac:dyDescent="0.25">
      <c r="B103" s="91"/>
      <c r="D103" s="93" t="s">
        <v>102</v>
      </c>
      <c r="E103" s="94"/>
      <c r="F103" s="94"/>
      <c r="G103" s="94"/>
      <c r="H103" s="94"/>
      <c r="I103" s="94"/>
      <c r="J103" s="95">
        <f>J155</f>
        <v>0</v>
      </c>
    </row>
    <row r="104" spans="2:11" s="92" customFormat="1" ht="19.899999999999999" hidden="1" customHeight="1" x14ac:dyDescent="0.25">
      <c r="B104" s="91"/>
      <c r="D104" s="93" t="s">
        <v>103</v>
      </c>
      <c r="E104" s="94"/>
      <c r="F104" s="94"/>
      <c r="G104" s="94"/>
      <c r="H104" s="94"/>
      <c r="I104" s="94"/>
      <c r="J104" s="95">
        <f>J204</f>
        <v>0</v>
      </c>
    </row>
    <row r="105" spans="2:11" s="92" customFormat="1" ht="19.899999999999999" hidden="1" customHeight="1" x14ac:dyDescent="0.25">
      <c r="B105" s="91"/>
      <c r="D105" s="93" t="s">
        <v>104</v>
      </c>
      <c r="E105" s="94"/>
      <c r="F105" s="94"/>
      <c r="G105" s="94"/>
      <c r="H105" s="94"/>
      <c r="I105" s="94"/>
      <c r="J105" s="95">
        <f>J213</f>
        <v>0</v>
      </c>
    </row>
    <row r="106" spans="2:11" s="92" customFormat="1" ht="19.899999999999999" hidden="1" customHeight="1" x14ac:dyDescent="0.25">
      <c r="B106" s="91"/>
      <c r="D106" s="93" t="s">
        <v>105</v>
      </c>
      <c r="E106" s="94"/>
      <c r="F106" s="94"/>
      <c r="G106" s="94"/>
      <c r="H106" s="94"/>
      <c r="I106" s="94"/>
      <c r="J106" s="95">
        <f>J220</f>
        <v>0</v>
      </c>
    </row>
    <row r="107" spans="2:11" s="92" customFormat="1" ht="19.899999999999999" hidden="1" customHeight="1" x14ac:dyDescent="0.25">
      <c r="B107" s="91"/>
      <c r="D107" s="93" t="s">
        <v>106</v>
      </c>
      <c r="E107" s="94"/>
      <c r="F107" s="94"/>
      <c r="G107" s="94"/>
      <c r="H107" s="94"/>
      <c r="I107" s="94"/>
      <c r="J107" s="95">
        <f>J229</f>
        <v>0</v>
      </c>
    </row>
    <row r="108" spans="2:11" s="92" customFormat="1" ht="19.899999999999999" hidden="1" customHeight="1" x14ac:dyDescent="0.25">
      <c r="B108" s="91"/>
      <c r="D108" s="93" t="s">
        <v>107</v>
      </c>
      <c r="E108" s="94"/>
      <c r="F108" s="94"/>
      <c r="G108" s="94"/>
      <c r="H108" s="94"/>
      <c r="I108" s="94"/>
      <c r="J108" s="95">
        <f>J236</f>
        <v>0</v>
      </c>
    </row>
    <row r="109" spans="2:11" s="87" customFormat="1" ht="24.95" hidden="1" customHeight="1" x14ac:dyDescent="0.25">
      <c r="B109" s="86"/>
      <c r="D109" s="88" t="s">
        <v>108</v>
      </c>
      <c r="E109" s="89"/>
      <c r="F109" s="89"/>
      <c r="G109" s="89"/>
      <c r="H109" s="89"/>
      <c r="I109" s="89"/>
      <c r="J109" s="90">
        <f>J238</f>
        <v>0</v>
      </c>
    </row>
    <row r="110" spans="2:11" s="92" customFormat="1" ht="19.899999999999999" hidden="1" customHeight="1" x14ac:dyDescent="0.25">
      <c r="B110" s="91"/>
      <c r="D110" s="93" t="s">
        <v>109</v>
      </c>
      <c r="E110" s="94"/>
      <c r="F110" s="94"/>
      <c r="G110" s="94"/>
      <c r="H110" s="94"/>
      <c r="I110" s="94"/>
      <c r="J110" s="95">
        <f>J239</f>
        <v>0</v>
      </c>
    </row>
    <row r="111" spans="2:11" s="16" customFormat="1" ht="21.75" hidden="1" customHeight="1" x14ac:dyDescent="0.25">
      <c r="B111" s="15"/>
    </row>
    <row r="112" spans="2:11" s="16" customFormat="1" ht="6.95" hidden="1" customHeight="1" x14ac:dyDescent="0.25">
      <c r="B112" s="29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2:11" hidden="1" x14ac:dyDescent="0.25"/>
    <row r="114" spans="2:11" hidden="1" x14ac:dyDescent="0.25"/>
    <row r="115" spans="2:11" hidden="1" x14ac:dyDescent="0.25"/>
    <row r="116" spans="2:11" s="16" customFormat="1" ht="6.95" customHeight="1" x14ac:dyDescent="0.25">
      <c r="B116" s="31"/>
      <c r="C116" s="32"/>
      <c r="D116" s="32"/>
      <c r="E116" s="32"/>
      <c r="F116" s="32"/>
      <c r="G116" s="32"/>
      <c r="H116" s="32"/>
      <c r="I116" s="32"/>
      <c r="J116" s="32"/>
      <c r="K116" s="128"/>
    </row>
    <row r="117" spans="2:11" s="16" customFormat="1" ht="24.95" customHeight="1" x14ac:dyDescent="0.25">
      <c r="B117" s="15"/>
      <c r="C117" s="6" t="s">
        <v>110</v>
      </c>
      <c r="K117" s="123"/>
    </row>
    <row r="118" spans="2:11" s="16" customFormat="1" ht="6.95" customHeight="1" x14ac:dyDescent="0.25">
      <c r="B118" s="15"/>
      <c r="K118" s="123"/>
    </row>
    <row r="119" spans="2:11" s="16" customFormat="1" ht="12" customHeight="1" x14ac:dyDescent="0.25">
      <c r="B119" s="15"/>
      <c r="C119" s="11" t="s">
        <v>14</v>
      </c>
      <c r="K119" s="123"/>
    </row>
    <row r="120" spans="2:11" s="16" customFormat="1" ht="26.25" customHeight="1" x14ac:dyDescent="0.25">
      <c r="B120" s="15"/>
      <c r="E120" s="162" t="str">
        <f>E7</f>
        <v>REKONSTRUKCE ELEKTROINSTALACE OBJEKTU A3 – HAVARIJNÍ STAV</v>
      </c>
      <c r="F120" s="163"/>
      <c r="G120" s="163"/>
      <c r="H120" s="163"/>
      <c r="K120" s="123"/>
    </row>
    <row r="121" spans="2:11" s="16" customFormat="1" ht="12" customHeight="1" x14ac:dyDescent="0.25">
      <c r="B121" s="15"/>
      <c r="C121" s="11" t="s">
        <v>91</v>
      </c>
      <c r="K121" s="123"/>
    </row>
    <row r="122" spans="2:11" s="16" customFormat="1" ht="16.5" customHeight="1" x14ac:dyDescent="0.25">
      <c r="B122" s="15"/>
      <c r="E122" s="160" t="str">
        <f>E9</f>
        <v>03 - rekonstrukce A1 - 3.NP</v>
      </c>
      <c r="F122" s="161"/>
      <c r="G122" s="161"/>
      <c r="H122" s="161"/>
      <c r="K122" s="123"/>
    </row>
    <row r="123" spans="2:11" s="16" customFormat="1" ht="6.95" customHeight="1" x14ac:dyDescent="0.25">
      <c r="B123" s="15"/>
      <c r="K123" s="123"/>
    </row>
    <row r="124" spans="2:11" s="16" customFormat="1" ht="12" customHeight="1" x14ac:dyDescent="0.25">
      <c r="B124" s="15"/>
      <c r="C124" s="11" t="s">
        <v>17</v>
      </c>
      <c r="F124" s="9" t="str">
        <f>F12</f>
        <v xml:space="preserve"> </v>
      </c>
      <c r="I124" s="11" t="s">
        <v>19</v>
      </c>
      <c r="J124" s="39" t="str">
        <f>IF(J12="","",J12)</f>
        <v>5. 3. 2023</v>
      </c>
      <c r="K124" s="123"/>
    </row>
    <row r="125" spans="2:11" s="16" customFormat="1" ht="6.95" customHeight="1" x14ac:dyDescent="0.25">
      <c r="B125" s="15"/>
      <c r="K125" s="123"/>
    </row>
    <row r="126" spans="2:11" s="16" customFormat="1" ht="15.2" customHeight="1" x14ac:dyDescent="0.25">
      <c r="B126" s="15"/>
      <c r="C126" s="11" t="s">
        <v>21</v>
      </c>
      <c r="F126" s="9" t="str">
        <f>E15</f>
        <v>SŠIPF Brno</v>
      </c>
      <c r="I126" s="11" t="s">
        <v>29</v>
      </c>
      <c r="J126" s="13" t="str">
        <f>E21</f>
        <v>Ing. Tomáš Blažek</v>
      </c>
      <c r="K126" s="123"/>
    </row>
    <row r="127" spans="2:11" s="16" customFormat="1" ht="15.2" customHeight="1" x14ac:dyDescent="0.25">
      <c r="B127" s="15"/>
      <c r="C127" s="11" t="s">
        <v>27</v>
      </c>
      <c r="F127" s="9" t="str">
        <f>IF(E18="","",E18)</f>
        <v xml:space="preserve"> </v>
      </c>
      <c r="I127" s="11" t="s">
        <v>34</v>
      </c>
      <c r="J127" s="13" t="str">
        <f>E24</f>
        <v>Ing. Tomáš Blažek</v>
      </c>
      <c r="K127" s="123"/>
    </row>
    <row r="128" spans="2:11" s="16" customFormat="1" ht="10.35" customHeight="1" x14ac:dyDescent="0.25">
      <c r="B128" s="15"/>
      <c r="K128" s="123"/>
    </row>
    <row r="129" spans="2:11" s="100" customFormat="1" ht="29.25" customHeight="1" x14ac:dyDescent="0.25">
      <c r="B129" s="96"/>
      <c r="C129" s="97" t="s">
        <v>111</v>
      </c>
      <c r="D129" s="98" t="s">
        <v>61</v>
      </c>
      <c r="E129" s="98" t="s">
        <v>57</v>
      </c>
      <c r="F129" s="98" t="s">
        <v>58</v>
      </c>
      <c r="G129" s="98" t="s">
        <v>112</v>
      </c>
      <c r="H129" s="98" t="s">
        <v>113</v>
      </c>
      <c r="I129" s="98" t="s">
        <v>114</v>
      </c>
      <c r="J129" s="99" t="s">
        <v>94</v>
      </c>
      <c r="K129" s="139" t="s">
        <v>115</v>
      </c>
    </row>
    <row r="130" spans="2:11" s="16" customFormat="1" ht="22.9" customHeight="1" x14ac:dyDescent="0.25">
      <c r="B130" s="15"/>
      <c r="C130" s="51" t="s">
        <v>116</v>
      </c>
      <c r="J130" s="101">
        <f>J131+J141+J145+J154+J238</f>
        <v>0</v>
      </c>
      <c r="K130" s="123"/>
    </row>
    <row r="131" spans="2:11" s="103" customFormat="1" ht="25.9" customHeight="1" x14ac:dyDescent="0.2">
      <c r="B131" s="102"/>
      <c r="D131" s="104" t="s">
        <v>75</v>
      </c>
      <c r="E131" s="105" t="s">
        <v>117</v>
      </c>
      <c r="F131" s="105" t="s">
        <v>118</v>
      </c>
      <c r="J131" s="106">
        <f>J132</f>
        <v>0</v>
      </c>
      <c r="K131" s="140"/>
    </row>
    <row r="132" spans="2:11" s="103" customFormat="1" ht="22.9" customHeight="1" x14ac:dyDescent="0.2">
      <c r="B132" s="102"/>
      <c r="D132" s="104" t="s">
        <v>75</v>
      </c>
      <c r="E132" s="107" t="s">
        <v>119</v>
      </c>
      <c r="F132" s="107" t="s">
        <v>120</v>
      </c>
      <c r="J132" s="108">
        <f>SUM(J133:J140)</f>
        <v>0</v>
      </c>
      <c r="K132" s="140"/>
    </row>
    <row r="133" spans="2:11" s="16" customFormat="1" ht="16.5" customHeight="1" x14ac:dyDescent="0.25">
      <c r="B133" s="15"/>
      <c r="C133" s="109" t="s">
        <v>81</v>
      </c>
      <c r="D133" s="109" t="s">
        <v>121</v>
      </c>
      <c r="E133" s="110" t="s">
        <v>122</v>
      </c>
      <c r="F133" s="111" t="s">
        <v>123</v>
      </c>
      <c r="G133" s="112" t="s">
        <v>124</v>
      </c>
      <c r="H133" s="113">
        <v>1.6</v>
      </c>
      <c r="I133" s="149"/>
      <c r="J133" s="114">
        <f>H133*I133</f>
        <v>0</v>
      </c>
      <c r="K133" s="141"/>
    </row>
    <row r="134" spans="2:11" s="16" customFormat="1" ht="24.2" customHeight="1" x14ac:dyDescent="0.25">
      <c r="B134" s="15"/>
      <c r="C134" s="109" t="s">
        <v>83</v>
      </c>
      <c r="D134" s="109" t="s">
        <v>121</v>
      </c>
      <c r="E134" s="110" t="s">
        <v>126</v>
      </c>
      <c r="F134" s="111" t="s">
        <v>127</v>
      </c>
      <c r="G134" s="112" t="s">
        <v>124</v>
      </c>
      <c r="H134" s="113">
        <v>24</v>
      </c>
      <c r="I134" s="149"/>
      <c r="J134" s="114">
        <f t="shared" ref="J134:J140" si="0">H134*I134</f>
        <v>0</v>
      </c>
      <c r="K134" s="141"/>
    </row>
    <row r="135" spans="2:11" s="16" customFormat="1" ht="24.2" customHeight="1" x14ac:dyDescent="0.25">
      <c r="B135" s="15"/>
      <c r="C135" s="109" t="s">
        <v>128</v>
      </c>
      <c r="D135" s="109" t="s">
        <v>121</v>
      </c>
      <c r="E135" s="110" t="s">
        <v>129</v>
      </c>
      <c r="F135" s="111" t="s">
        <v>130</v>
      </c>
      <c r="G135" s="112" t="s">
        <v>124</v>
      </c>
      <c r="H135" s="113">
        <v>0.8</v>
      </c>
      <c r="I135" s="149"/>
      <c r="J135" s="114">
        <f t="shared" si="0"/>
        <v>0</v>
      </c>
      <c r="K135" s="141"/>
    </row>
    <row r="136" spans="2:11" s="16" customFormat="1" ht="24.2" customHeight="1" x14ac:dyDescent="0.25">
      <c r="B136" s="15"/>
      <c r="C136" s="109" t="s">
        <v>125</v>
      </c>
      <c r="D136" s="109" t="s">
        <v>121</v>
      </c>
      <c r="E136" s="110" t="s">
        <v>131</v>
      </c>
      <c r="F136" s="111" t="s">
        <v>132</v>
      </c>
      <c r="G136" s="112" t="s">
        <v>124</v>
      </c>
      <c r="H136" s="113">
        <v>4</v>
      </c>
      <c r="I136" s="149"/>
      <c r="J136" s="114">
        <f t="shared" si="0"/>
        <v>0</v>
      </c>
      <c r="K136" s="141"/>
    </row>
    <row r="137" spans="2:11" s="16" customFormat="1" ht="24.2" customHeight="1" x14ac:dyDescent="0.25">
      <c r="B137" s="15"/>
      <c r="C137" s="109" t="s">
        <v>133</v>
      </c>
      <c r="D137" s="109" t="s">
        <v>121</v>
      </c>
      <c r="E137" s="110" t="s">
        <v>134</v>
      </c>
      <c r="F137" s="111" t="s">
        <v>135</v>
      </c>
      <c r="G137" s="112" t="s">
        <v>124</v>
      </c>
      <c r="H137" s="113">
        <v>0.8</v>
      </c>
      <c r="I137" s="149"/>
      <c r="J137" s="114">
        <f t="shared" si="0"/>
        <v>0</v>
      </c>
      <c r="K137" s="141"/>
    </row>
    <row r="138" spans="2:11" s="16" customFormat="1" ht="24.2" customHeight="1" x14ac:dyDescent="0.25">
      <c r="B138" s="15"/>
      <c r="C138" s="109" t="s">
        <v>136</v>
      </c>
      <c r="D138" s="109" t="s">
        <v>121</v>
      </c>
      <c r="E138" s="110" t="s">
        <v>137</v>
      </c>
      <c r="F138" s="111" t="s">
        <v>138</v>
      </c>
      <c r="G138" s="112" t="s">
        <v>124</v>
      </c>
      <c r="H138" s="113">
        <v>4</v>
      </c>
      <c r="I138" s="149"/>
      <c r="J138" s="114">
        <f t="shared" si="0"/>
        <v>0</v>
      </c>
      <c r="K138" s="141"/>
    </row>
    <row r="139" spans="2:11" s="16" customFormat="1" ht="24.2" customHeight="1" x14ac:dyDescent="0.25">
      <c r="B139" s="15"/>
      <c r="C139" s="109" t="s">
        <v>139</v>
      </c>
      <c r="D139" s="109" t="s">
        <v>121</v>
      </c>
      <c r="E139" s="110" t="s">
        <v>140</v>
      </c>
      <c r="F139" s="111" t="s">
        <v>141</v>
      </c>
      <c r="G139" s="112" t="s">
        <v>124</v>
      </c>
      <c r="H139" s="113">
        <v>1.6</v>
      </c>
      <c r="I139" s="149"/>
      <c r="J139" s="114">
        <f t="shared" si="0"/>
        <v>0</v>
      </c>
      <c r="K139" s="141"/>
    </row>
    <row r="140" spans="2:11" s="16" customFormat="1" ht="24.2" customHeight="1" x14ac:dyDescent="0.25">
      <c r="B140" s="15"/>
      <c r="C140" s="109" t="s">
        <v>142</v>
      </c>
      <c r="D140" s="109" t="s">
        <v>121</v>
      </c>
      <c r="E140" s="110" t="s">
        <v>143</v>
      </c>
      <c r="F140" s="111" t="s">
        <v>144</v>
      </c>
      <c r="G140" s="112" t="s">
        <v>124</v>
      </c>
      <c r="H140" s="113">
        <v>1.6</v>
      </c>
      <c r="I140" s="149"/>
      <c r="J140" s="114">
        <f t="shared" si="0"/>
        <v>0</v>
      </c>
      <c r="K140" s="141"/>
    </row>
    <row r="141" spans="2:11" s="103" customFormat="1" ht="25.9" customHeight="1" x14ac:dyDescent="0.2">
      <c r="B141" s="102"/>
      <c r="D141" s="104" t="s">
        <v>75</v>
      </c>
      <c r="E141" s="105" t="s">
        <v>145</v>
      </c>
      <c r="F141" s="105" t="s">
        <v>146</v>
      </c>
      <c r="I141" s="198"/>
      <c r="J141" s="106">
        <f>SUM(J142:J144)</f>
        <v>0</v>
      </c>
      <c r="K141" s="140"/>
    </row>
    <row r="142" spans="2:11" s="16" customFormat="1" ht="21.75" customHeight="1" x14ac:dyDescent="0.25">
      <c r="B142" s="15"/>
      <c r="C142" s="144" t="s">
        <v>150</v>
      </c>
      <c r="D142" s="144" t="s">
        <v>121</v>
      </c>
      <c r="E142" s="145" t="s">
        <v>151</v>
      </c>
      <c r="F142" s="146" t="s">
        <v>496</v>
      </c>
      <c r="G142" s="147" t="s">
        <v>147</v>
      </c>
      <c r="H142" s="148">
        <v>45</v>
      </c>
      <c r="I142" s="149"/>
      <c r="J142" s="114">
        <f t="shared" ref="J142:J144" si="1">H142*I142</f>
        <v>0</v>
      </c>
      <c r="K142" s="141"/>
    </row>
    <row r="143" spans="2:11" s="16" customFormat="1" ht="37.9" customHeight="1" x14ac:dyDescent="0.25">
      <c r="B143" s="15"/>
      <c r="C143" s="150" t="s">
        <v>8</v>
      </c>
      <c r="D143" s="150" t="s">
        <v>149</v>
      </c>
      <c r="E143" s="151" t="s">
        <v>152</v>
      </c>
      <c r="F143" s="152" t="s">
        <v>497</v>
      </c>
      <c r="G143" s="153" t="s">
        <v>147</v>
      </c>
      <c r="H143" s="154">
        <v>45</v>
      </c>
      <c r="I143" s="155"/>
      <c r="J143" s="120">
        <f t="shared" si="1"/>
        <v>0</v>
      </c>
      <c r="K143" s="142"/>
    </row>
    <row r="144" spans="2:11" s="16" customFormat="1" ht="24.2" customHeight="1" x14ac:dyDescent="0.25">
      <c r="B144" s="15"/>
      <c r="C144" s="109" t="s">
        <v>153</v>
      </c>
      <c r="D144" s="109" t="s">
        <v>121</v>
      </c>
      <c r="E144" s="110" t="s">
        <v>154</v>
      </c>
      <c r="F144" s="111" t="s">
        <v>155</v>
      </c>
      <c r="G144" s="112" t="s">
        <v>156</v>
      </c>
      <c r="H144" s="113">
        <v>10</v>
      </c>
      <c r="I144" s="149"/>
      <c r="J144" s="114">
        <f t="shared" si="1"/>
        <v>0</v>
      </c>
      <c r="K144" s="141"/>
    </row>
    <row r="145" spans="2:11" s="103" customFormat="1" ht="25.9" customHeight="1" x14ac:dyDescent="0.2">
      <c r="B145" s="102"/>
      <c r="D145" s="104" t="s">
        <v>75</v>
      </c>
      <c r="E145" s="105" t="s">
        <v>157</v>
      </c>
      <c r="F145" s="105" t="s">
        <v>158</v>
      </c>
      <c r="I145" s="198"/>
      <c r="J145" s="106">
        <f>J146</f>
        <v>0</v>
      </c>
      <c r="K145" s="140"/>
    </row>
    <row r="146" spans="2:11" s="103" customFormat="1" ht="22.9" customHeight="1" x14ac:dyDescent="0.2">
      <c r="B146" s="102"/>
      <c r="D146" s="104" t="s">
        <v>75</v>
      </c>
      <c r="E146" s="107" t="s">
        <v>159</v>
      </c>
      <c r="F146" s="107" t="s">
        <v>160</v>
      </c>
      <c r="I146" s="198"/>
      <c r="J146" s="108">
        <f>SUM(J147:J153)</f>
        <v>0</v>
      </c>
      <c r="K146" s="140"/>
    </row>
    <row r="147" spans="2:11" s="16" customFormat="1" ht="24.2" customHeight="1" x14ac:dyDescent="0.25">
      <c r="B147" s="15"/>
      <c r="C147" s="109" t="s">
        <v>161</v>
      </c>
      <c r="D147" s="109" t="s">
        <v>121</v>
      </c>
      <c r="E147" s="110" t="s">
        <v>162</v>
      </c>
      <c r="F147" s="111" t="s">
        <v>163</v>
      </c>
      <c r="G147" s="112" t="s">
        <v>164</v>
      </c>
      <c r="H147" s="113">
        <v>69</v>
      </c>
      <c r="I147" s="149"/>
      <c r="J147" s="114">
        <f t="shared" ref="J147:J153" si="2">H147*I147</f>
        <v>0</v>
      </c>
      <c r="K147" s="141"/>
    </row>
    <row r="148" spans="2:11" s="16" customFormat="1" ht="24.2" customHeight="1" x14ac:dyDescent="0.25">
      <c r="B148" s="15"/>
      <c r="C148" s="115" t="s">
        <v>165</v>
      </c>
      <c r="D148" s="115" t="s">
        <v>149</v>
      </c>
      <c r="E148" s="116" t="s">
        <v>428</v>
      </c>
      <c r="F148" s="117" t="s">
        <v>429</v>
      </c>
      <c r="G148" s="118" t="s">
        <v>164</v>
      </c>
      <c r="H148" s="119">
        <v>30</v>
      </c>
      <c r="I148" s="155"/>
      <c r="J148" s="120">
        <f t="shared" si="2"/>
        <v>0</v>
      </c>
      <c r="K148" s="142"/>
    </row>
    <row r="149" spans="2:11" s="16" customFormat="1" ht="24.2" customHeight="1" x14ac:dyDescent="0.25">
      <c r="B149" s="15"/>
      <c r="C149" s="115" t="s">
        <v>171</v>
      </c>
      <c r="D149" s="115" t="s">
        <v>149</v>
      </c>
      <c r="E149" s="116" t="s">
        <v>172</v>
      </c>
      <c r="F149" s="117" t="s">
        <v>173</v>
      </c>
      <c r="G149" s="118" t="s">
        <v>164</v>
      </c>
      <c r="H149" s="119">
        <v>5</v>
      </c>
      <c r="I149" s="155"/>
      <c r="J149" s="120">
        <f t="shared" si="2"/>
        <v>0</v>
      </c>
      <c r="K149" s="142"/>
    </row>
    <row r="150" spans="2:11" s="16" customFormat="1" ht="24.2" customHeight="1" x14ac:dyDescent="0.25">
      <c r="B150" s="15"/>
      <c r="C150" s="115" t="s">
        <v>174</v>
      </c>
      <c r="D150" s="115" t="s">
        <v>149</v>
      </c>
      <c r="E150" s="116" t="s">
        <v>175</v>
      </c>
      <c r="F150" s="117" t="s">
        <v>176</v>
      </c>
      <c r="G150" s="118" t="s">
        <v>164</v>
      </c>
      <c r="H150" s="119">
        <v>23</v>
      </c>
      <c r="I150" s="155"/>
      <c r="J150" s="120">
        <f t="shared" si="2"/>
        <v>0</v>
      </c>
      <c r="K150" s="142"/>
    </row>
    <row r="151" spans="2:11" s="16" customFormat="1" ht="24.2" customHeight="1" x14ac:dyDescent="0.25">
      <c r="B151" s="15"/>
      <c r="C151" s="115" t="s">
        <v>177</v>
      </c>
      <c r="D151" s="115" t="s">
        <v>149</v>
      </c>
      <c r="E151" s="116" t="s">
        <v>178</v>
      </c>
      <c r="F151" s="117" t="s">
        <v>179</v>
      </c>
      <c r="G151" s="118" t="s">
        <v>164</v>
      </c>
      <c r="H151" s="119">
        <v>3</v>
      </c>
      <c r="I151" s="155"/>
      <c r="J151" s="120">
        <f t="shared" si="2"/>
        <v>0</v>
      </c>
      <c r="K151" s="142"/>
    </row>
    <row r="152" spans="2:11" s="16" customFormat="1" ht="24.2" customHeight="1" x14ac:dyDescent="0.25">
      <c r="B152" s="15"/>
      <c r="C152" s="115" t="s">
        <v>180</v>
      </c>
      <c r="D152" s="115" t="s">
        <v>149</v>
      </c>
      <c r="E152" s="116" t="s">
        <v>181</v>
      </c>
      <c r="F152" s="117" t="s">
        <v>182</v>
      </c>
      <c r="G152" s="118" t="s">
        <v>164</v>
      </c>
      <c r="H152" s="119">
        <v>5</v>
      </c>
      <c r="I152" s="155"/>
      <c r="J152" s="120">
        <f t="shared" si="2"/>
        <v>0</v>
      </c>
      <c r="K152" s="142"/>
    </row>
    <row r="153" spans="2:11" s="16" customFormat="1" ht="24.2" customHeight="1" x14ac:dyDescent="0.25">
      <c r="B153" s="15"/>
      <c r="C153" s="115" t="s">
        <v>183</v>
      </c>
      <c r="D153" s="115" t="s">
        <v>149</v>
      </c>
      <c r="E153" s="116" t="s">
        <v>184</v>
      </c>
      <c r="F153" s="117" t="s">
        <v>185</v>
      </c>
      <c r="G153" s="118" t="s">
        <v>164</v>
      </c>
      <c r="H153" s="119">
        <v>3</v>
      </c>
      <c r="I153" s="155"/>
      <c r="J153" s="120">
        <f t="shared" si="2"/>
        <v>0</v>
      </c>
      <c r="K153" s="142"/>
    </row>
    <row r="154" spans="2:11" s="103" customFormat="1" ht="25.9" customHeight="1" x14ac:dyDescent="0.2">
      <c r="B154" s="102"/>
      <c r="D154" s="104" t="s">
        <v>75</v>
      </c>
      <c r="E154" s="105" t="s">
        <v>149</v>
      </c>
      <c r="F154" s="105" t="s">
        <v>188</v>
      </c>
      <c r="I154" s="198"/>
      <c r="J154" s="106">
        <f>J155+J204+J213+J220+J229+J236</f>
        <v>0</v>
      </c>
      <c r="K154" s="140"/>
    </row>
    <row r="155" spans="2:11" s="103" customFormat="1" ht="22.9" customHeight="1" x14ac:dyDescent="0.2">
      <c r="B155" s="102"/>
      <c r="D155" s="104" t="s">
        <v>75</v>
      </c>
      <c r="E155" s="107" t="s">
        <v>189</v>
      </c>
      <c r="F155" s="107" t="s">
        <v>190</v>
      </c>
      <c r="I155" s="198"/>
      <c r="J155" s="108">
        <f>SUM(J156:J203)</f>
        <v>0</v>
      </c>
      <c r="K155" s="140"/>
    </row>
    <row r="156" spans="2:11" s="16" customFormat="1" ht="24.2" customHeight="1" x14ac:dyDescent="0.25">
      <c r="B156" s="15"/>
      <c r="C156" s="109" t="s">
        <v>191</v>
      </c>
      <c r="D156" s="109" t="s">
        <v>121</v>
      </c>
      <c r="E156" s="110" t="s">
        <v>192</v>
      </c>
      <c r="F156" s="111" t="s">
        <v>193</v>
      </c>
      <c r="G156" s="112" t="s">
        <v>156</v>
      </c>
      <c r="H156" s="113">
        <v>11</v>
      </c>
      <c r="I156" s="149"/>
      <c r="J156" s="114">
        <f t="shared" ref="J156:J212" si="3">H156*I156</f>
        <v>0</v>
      </c>
      <c r="K156" s="141"/>
    </row>
    <row r="157" spans="2:11" s="16" customFormat="1" ht="24.2" customHeight="1" x14ac:dyDescent="0.25">
      <c r="B157" s="15"/>
      <c r="C157" s="115" t="s">
        <v>194</v>
      </c>
      <c r="D157" s="115" t="s">
        <v>149</v>
      </c>
      <c r="E157" s="116" t="s">
        <v>195</v>
      </c>
      <c r="F157" s="117" t="s">
        <v>528</v>
      </c>
      <c r="G157" s="118" t="s">
        <v>156</v>
      </c>
      <c r="H157" s="119">
        <v>9</v>
      </c>
      <c r="I157" s="155"/>
      <c r="J157" s="120">
        <f t="shared" si="3"/>
        <v>0</v>
      </c>
      <c r="K157" s="142"/>
    </row>
    <row r="158" spans="2:11" s="16" customFormat="1" ht="24.2" customHeight="1" x14ac:dyDescent="0.25">
      <c r="B158" s="15"/>
      <c r="C158" s="115" t="s">
        <v>197</v>
      </c>
      <c r="D158" s="115" t="s">
        <v>149</v>
      </c>
      <c r="E158" s="116" t="s">
        <v>198</v>
      </c>
      <c r="F158" s="117" t="s">
        <v>199</v>
      </c>
      <c r="G158" s="118" t="s">
        <v>156</v>
      </c>
      <c r="H158" s="119">
        <v>2</v>
      </c>
      <c r="I158" s="155"/>
      <c r="J158" s="120">
        <f t="shared" si="3"/>
        <v>0</v>
      </c>
      <c r="K158" s="142"/>
    </row>
    <row r="159" spans="2:11" s="16" customFormat="1" ht="24.2" customHeight="1" x14ac:dyDescent="0.25">
      <c r="B159" s="15"/>
      <c r="C159" s="109" t="s">
        <v>200</v>
      </c>
      <c r="D159" s="109" t="s">
        <v>121</v>
      </c>
      <c r="E159" s="110" t="s">
        <v>201</v>
      </c>
      <c r="F159" s="111" t="s">
        <v>202</v>
      </c>
      <c r="G159" s="112" t="s">
        <v>147</v>
      </c>
      <c r="H159" s="113">
        <v>350</v>
      </c>
      <c r="I159" s="149"/>
      <c r="J159" s="114">
        <f t="shared" si="3"/>
        <v>0</v>
      </c>
      <c r="K159" s="141"/>
    </row>
    <row r="160" spans="2:11" s="16" customFormat="1" ht="24.2" customHeight="1" x14ac:dyDescent="0.25">
      <c r="B160" s="15"/>
      <c r="C160" s="115" t="s">
        <v>203</v>
      </c>
      <c r="D160" s="115" t="s">
        <v>149</v>
      </c>
      <c r="E160" s="116" t="s">
        <v>204</v>
      </c>
      <c r="F160" s="117" t="s">
        <v>205</v>
      </c>
      <c r="G160" s="118" t="s">
        <v>147</v>
      </c>
      <c r="H160" s="119">
        <v>350</v>
      </c>
      <c r="I160" s="155"/>
      <c r="J160" s="120">
        <f t="shared" si="3"/>
        <v>0</v>
      </c>
      <c r="K160" s="142"/>
    </row>
    <row r="161" spans="2:11" s="16" customFormat="1" ht="24.2" customHeight="1" x14ac:dyDescent="0.25">
      <c r="B161" s="15"/>
      <c r="C161" s="109" t="s">
        <v>206</v>
      </c>
      <c r="D161" s="109" t="s">
        <v>121</v>
      </c>
      <c r="E161" s="110" t="s">
        <v>207</v>
      </c>
      <c r="F161" s="111" t="s">
        <v>208</v>
      </c>
      <c r="G161" s="112" t="s">
        <v>156</v>
      </c>
      <c r="H161" s="113">
        <v>265</v>
      </c>
      <c r="I161" s="149"/>
      <c r="J161" s="114">
        <f t="shared" si="3"/>
        <v>0</v>
      </c>
      <c r="K161" s="141"/>
    </row>
    <row r="162" spans="2:11" s="16" customFormat="1" ht="24.2" customHeight="1" x14ac:dyDescent="0.25">
      <c r="B162" s="15"/>
      <c r="C162" s="115" t="s">
        <v>209</v>
      </c>
      <c r="D162" s="115" t="s">
        <v>149</v>
      </c>
      <c r="E162" s="116" t="s">
        <v>210</v>
      </c>
      <c r="F162" s="117" t="s">
        <v>211</v>
      </c>
      <c r="G162" s="118" t="s">
        <v>156</v>
      </c>
      <c r="H162" s="119">
        <v>44</v>
      </c>
      <c r="I162" s="155"/>
      <c r="J162" s="120">
        <f t="shared" si="3"/>
        <v>0</v>
      </c>
      <c r="K162" s="142"/>
    </row>
    <row r="163" spans="2:11" s="16" customFormat="1" ht="16.5" customHeight="1" x14ac:dyDescent="0.25">
      <c r="B163" s="15"/>
      <c r="C163" s="115" t="s">
        <v>212</v>
      </c>
      <c r="D163" s="115" t="s">
        <v>149</v>
      </c>
      <c r="E163" s="116" t="s">
        <v>213</v>
      </c>
      <c r="F163" s="117" t="s">
        <v>214</v>
      </c>
      <c r="G163" s="118" t="s">
        <v>156</v>
      </c>
      <c r="H163" s="119">
        <v>221</v>
      </c>
      <c r="I163" s="155"/>
      <c r="J163" s="120">
        <f t="shared" si="3"/>
        <v>0</v>
      </c>
      <c r="K163" s="142"/>
    </row>
    <row r="164" spans="2:11" s="16" customFormat="1" ht="24.2" customHeight="1" x14ac:dyDescent="0.25">
      <c r="B164" s="15"/>
      <c r="C164" s="109" t="s">
        <v>215</v>
      </c>
      <c r="D164" s="109" t="s">
        <v>121</v>
      </c>
      <c r="E164" s="110" t="s">
        <v>216</v>
      </c>
      <c r="F164" s="111" t="s">
        <v>217</v>
      </c>
      <c r="G164" s="112" t="s">
        <v>156</v>
      </c>
      <c r="H164" s="113">
        <v>85</v>
      </c>
      <c r="I164" s="149"/>
      <c r="J164" s="114">
        <f t="shared" si="3"/>
        <v>0</v>
      </c>
      <c r="K164" s="141"/>
    </row>
    <row r="165" spans="2:11" s="16" customFormat="1" ht="24.2" customHeight="1" x14ac:dyDescent="0.25">
      <c r="B165" s="15"/>
      <c r="C165" s="115" t="s">
        <v>218</v>
      </c>
      <c r="D165" s="115" t="s">
        <v>149</v>
      </c>
      <c r="E165" s="116" t="s">
        <v>219</v>
      </c>
      <c r="F165" s="117" t="s">
        <v>220</v>
      </c>
      <c r="G165" s="118" t="s">
        <v>156</v>
      </c>
      <c r="H165" s="119">
        <v>61</v>
      </c>
      <c r="I165" s="155"/>
      <c r="J165" s="120">
        <f t="shared" si="3"/>
        <v>0</v>
      </c>
      <c r="K165" s="142"/>
    </row>
    <row r="166" spans="2:11" s="16" customFormat="1" ht="24.2" customHeight="1" x14ac:dyDescent="0.25">
      <c r="B166" s="15"/>
      <c r="C166" s="115" t="s">
        <v>221</v>
      </c>
      <c r="D166" s="115" t="s">
        <v>149</v>
      </c>
      <c r="E166" s="116" t="s">
        <v>222</v>
      </c>
      <c r="F166" s="117" t="s">
        <v>223</v>
      </c>
      <c r="G166" s="118" t="s">
        <v>156</v>
      </c>
      <c r="H166" s="119">
        <v>24</v>
      </c>
      <c r="I166" s="155"/>
      <c r="J166" s="120">
        <f t="shared" si="3"/>
        <v>0</v>
      </c>
      <c r="K166" s="142"/>
    </row>
    <row r="167" spans="2:11" s="16" customFormat="1" ht="16.5" customHeight="1" x14ac:dyDescent="0.25">
      <c r="B167" s="15"/>
      <c r="C167" s="109" t="s">
        <v>227</v>
      </c>
      <c r="D167" s="109" t="s">
        <v>121</v>
      </c>
      <c r="E167" s="110" t="s">
        <v>228</v>
      </c>
      <c r="F167" s="111" t="s">
        <v>229</v>
      </c>
      <c r="G167" s="112" t="s">
        <v>156</v>
      </c>
      <c r="H167" s="113">
        <v>100</v>
      </c>
      <c r="I167" s="149"/>
      <c r="J167" s="114">
        <f t="shared" si="3"/>
        <v>0</v>
      </c>
      <c r="K167" s="141"/>
    </row>
    <row r="168" spans="2:11" s="16" customFormat="1" ht="16.5" customHeight="1" x14ac:dyDescent="0.25">
      <c r="B168" s="15"/>
      <c r="C168" s="115" t="s">
        <v>230</v>
      </c>
      <c r="D168" s="115" t="s">
        <v>149</v>
      </c>
      <c r="E168" s="116" t="s">
        <v>231</v>
      </c>
      <c r="F168" s="117" t="s">
        <v>232</v>
      </c>
      <c r="G168" s="118" t="s">
        <v>156</v>
      </c>
      <c r="H168" s="119">
        <v>100</v>
      </c>
      <c r="I168" s="155"/>
      <c r="J168" s="114">
        <f t="shared" si="3"/>
        <v>0</v>
      </c>
      <c r="K168" s="142"/>
    </row>
    <row r="169" spans="2:11" s="16" customFormat="1" ht="21.75" customHeight="1" x14ac:dyDescent="0.25">
      <c r="B169" s="15"/>
      <c r="C169" s="109" t="s">
        <v>233</v>
      </c>
      <c r="D169" s="109" t="s">
        <v>121</v>
      </c>
      <c r="E169" s="110" t="s">
        <v>234</v>
      </c>
      <c r="F169" s="111" t="s">
        <v>235</v>
      </c>
      <c r="G169" s="112" t="s">
        <v>147</v>
      </c>
      <c r="H169" s="113">
        <v>500</v>
      </c>
      <c r="I169" s="149"/>
      <c r="J169" s="114">
        <f t="shared" si="3"/>
        <v>0</v>
      </c>
      <c r="K169" s="141"/>
    </row>
    <row r="170" spans="2:11" s="16" customFormat="1" ht="16.5" customHeight="1" x14ac:dyDescent="0.25">
      <c r="B170" s="15"/>
      <c r="C170" s="115" t="s">
        <v>236</v>
      </c>
      <c r="D170" s="115" t="s">
        <v>149</v>
      </c>
      <c r="E170" s="116" t="s">
        <v>237</v>
      </c>
      <c r="F170" s="117" t="s">
        <v>238</v>
      </c>
      <c r="G170" s="118" t="s">
        <v>147</v>
      </c>
      <c r="H170" s="119">
        <v>500</v>
      </c>
      <c r="I170" s="155"/>
      <c r="J170" s="120">
        <f t="shared" si="3"/>
        <v>0</v>
      </c>
      <c r="K170" s="142"/>
    </row>
    <row r="171" spans="2:11" s="16" customFormat="1" ht="24.2" customHeight="1" x14ac:dyDescent="0.25">
      <c r="B171" s="15"/>
      <c r="C171" s="109" t="s">
        <v>242</v>
      </c>
      <c r="D171" s="109" t="s">
        <v>121</v>
      </c>
      <c r="E171" s="110" t="s">
        <v>243</v>
      </c>
      <c r="F171" s="111" t="s">
        <v>244</v>
      </c>
      <c r="G171" s="112" t="s">
        <v>156</v>
      </c>
      <c r="H171" s="113">
        <v>2385</v>
      </c>
      <c r="I171" s="149"/>
      <c r="J171" s="114">
        <f t="shared" si="3"/>
        <v>0</v>
      </c>
      <c r="K171" s="141"/>
    </row>
    <row r="172" spans="2:11" s="16" customFormat="1" ht="24.2" customHeight="1" x14ac:dyDescent="0.25">
      <c r="B172" s="15"/>
      <c r="C172" s="109" t="s">
        <v>245</v>
      </c>
      <c r="D172" s="109" t="s">
        <v>121</v>
      </c>
      <c r="E172" s="110" t="s">
        <v>246</v>
      </c>
      <c r="F172" s="111" t="s">
        <v>247</v>
      </c>
      <c r="G172" s="112" t="s">
        <v>156</v>
      </c>
      <c r="H172" s="113">
        <v>54</v>
      </c>
      <c r="I172" s="149"/>
      <c r="J172" s="114">
        <f t="shared" si="3"/>
        <v>0</v>
      </c>
      <c r="K172" s="141"/>
    </row>
    <row r="173" spans="2:11" s="16" customFormat="1" ht="24.2" customHeight="1" x14ac:dyDescent="0.25">
      <c r="B173" s="15"/>
      <c r="C173" s="109" t="s">
        <v>248</v>
      </c>
      <c r="D173" s="109" t="s">
        <v>121</v>
      </c>
      <c r="E173" s="110" t="s">
        <v>249</v>
      </c>
      <c r="F173" s="111" t="s">
        <v>250</v>
      </c>
      <c r="G173" s="112" t="s">
        <v>156</v>
      </c>
      <c r="H173" s="113">
        <v>161</v>
      </c>
      <c r="I173" s="149"/>
      <c r="J173" s="114">
        <f t="shared" si="3"/>
        <v>0</v>
      </c>
      <c r="K173" s="141"/>
    </row>
    <row r="174" spans="2:11" s="16" customFormat="1" ht="16.5" customHeight="1" x14ac:dyDescent="0.25">
      <c r="B174" s="15"/>
      <c r="C174" s="115" t="s">
        <v>251</v>
      </c>
      <c r="D174" s="115" t="s">
        <v>149</v>
      </c>
      <c r="E174" s="116" t="s">
        <v>252</v>
      </c>
      <c r="F174" s="117" t="s">
        <v>253</v>
      </c>
      <c r="G174" s="118" t="s">
        <v>156</v>
      </c>
      <c r="H174" s="119">
        <v>126</v>
      </c>
      <c r="I174" s="155"/>
      <c r="J174" s="120">
        <f t="shared" si="3"/>
        <v>0</v>
      </c>
      <c r="K174" s="142"/>
    </row>
    <row r="175" spans="2:11" s="16" customFormat="1" ht="16.5" customHeight="1" x14ac:dyDescent="0.25">
      <c r="B175" s="15"/>
      <c r="C175" s="115" t="s">
        <v>254</v>
      </c>
      <c r="D175" s="115" t="s">
        <v>149</v>
      </c>
      <c r="E175" s="116" t="s">
        <v>255</v>
      </c>
      <c r="F175" s="117" t="s">
        <v>256</v>
      </c>
      <c r="G175" s="118" t="s">
        <v>156</v>
      </c>
      <c r="H175" s="119">
        <v>8</v>
      </c>
      <c r="I175" s="155"/>
      <c r="J175" s="120">
        <f t="shared" si="3"/>
        <v>0</v>
      </c>
      <c r="K175" s="142"/>
    </row>
    <row r="176" spans="2:11" s="16" customFormat="1" ht="16.5" customHeight="1" x14ac:dyDescent="0.25">
      <c r="B176" s="15"/>
      <c r="C176" s="115" t="s">
        <v>257</v>
      </c>
      <c r="D176" s="115" t="s">
        <v>149</v>
      </c>
      <c r="E176" s="116" t="s">
        <v>258</v>
      </c>
      <c r="F176" s="117" t="s">
        <v>259</v>
      </c>
      <c r="G176" s="118" t="s">
        <v>156</v>
      </c>
      <c r="H176" s="119">
        <v>18</v>
      </c>
      <c r="I176" s="155"/>
      <c r="J176" s="120">
        <f t="shared" si="3"/>
        <v>0</v>
      </c>
      <c r="K176" s="142"/>
    </row>
    <row r="177" spans="2:11" s="16" customFormat="1" ht="16.5" customHeight="1" x14ac:dyDescent="0.25">
      <c r="B177" s="15"/>
      <c r="C177" s="115" t="s">
        <v>430</v>
      </c>
      <c r="D177" s="115" t="s">
        <v>149</v>
      </c>
      <c r="E177" s="116" t="s">
        <v>431</v>
      </c>
      <c r="F177" s="117" t="s">
        <v>432</v>
      </c>
      <c r="G177" s="118" t="s">
        <v>156</v>
      </c>
      <c r="H177" s="119">
        <v>2</v>
      </c>
      <c r="I177" s="155"/>
      <c r="J177" s="120">
        <f t="shared" si="3"/>
        <v>0</v>
      </c>
      <c r="K177" s="142"/>
    </row>
    <row r="178" spans="2:11" s="16" customFormat="1" ht="16.5" customHeight="1" x14ac:dyDescent="0.25">
      <c r="B178" s="15"/>
      <c r="C178" s="115" t="s">
        <v>260</v>
      </c>
      <c r="D178" s="115" t="s">
        <v>149</v>
      </c>
      <c r="E178" s="116" t="s">
        <v>261</v>
      </c>
      <c r="F178" s="117" t="s">
        <v>262</v>
      </c>
      <c r="G178" s="118" t="s">
        <v>156</v>
      </c>
      <c r="H178" s="119">
        <v>7</v>
      </c>
      <c r="I178" s="155"/>
      <c r="J178" s="120">
        <f t="shared" si="3"/>
        <v>0</v>
      </c>
      <c r="K178" s="142"/>
    </row>
    <row r="179" spans="2:11" s="16" customFormat="1" ht="16.5" customHeight="1" x14ac:dyDescent="0.25">
      <c r="B179" s="15"/>
      <c r="C179" s="109" t="s">
        <v>263</v>
      </c>
      <c r="D179" s="109" t="s">
        <v>121</v>
      </c>
      <c r="E179" s="110" t="s">
        <v>264</v>
      </c>
      <c r="F179" s="111" t="s">
        <v>265</v>
      </c>
      <c r="G179" s="112" t="s">
        <v>156</v>
      </c>
      <c r="H179" s="113">
        <v>1</v>
      </c>
      <c r="I179" s="149"/>
      <c r="J179" s="114">
        <f t="shared" si="3"/>
        <v>0</v>
      </c>
      <c r="K179" s="141"/>
    </row>
    <row r="180" spans="2:11" s="16" customFormat="1" ht="33" customHeight="1" x14ac:dyDescent="0.25">
      <c r="B180" s="15"/>
      <c r="C180" s="109" t="s">
        <v>266</v>
      </c>
      <c r="D180" s="109" t="s">
        <v>121</v>
      </c>
      <c r="E180" s="110" t="s">
        <v>267</v>
      </c>
      <c r="F180" s="111" t="s">
        <v>268</v>
      </c>
      <c r="G180" s="112" t="s">
        <v>156</v>
      </c>
      <c r="H180" s="113">
        <v>1</v>
      </c>
      <c r="I180" s="149"/>
      <c r="J180" s="114">
        <f t="shared" si="3"/>
        <v>0</v>
      </c>
      <c r="K180" s="141"/>
    </row>
    <row r="181" spans="2:11" s="16" customFormat="1" ht="21.75" customHeight="1" x14ac:dyDescent="0.25">
      <c r="B181" s="15"/>
      <c r="C181" s="109" t="s">
        <v>269</v>
      </c>
      <c r="D181" s="109" t="s">
        <v>121</v>
      </c>
      <c r="E181" s="110" t="s">
        <v>270</v>
      </c>
      <c r="F181" s="111" t="s">
        <v>271</v>
      </c>
      <c r="G181" s="112" t="s">
        <v>156</v>
      </c>
      <c r="H181" s="113">
        <v>11</v>
      </c>
      <c r="I181" s="149"/>
      <c r="J181" s="114">
        <f t="shared" si="3"/>
        <v>0</v>
      </c>
      <c r="K181" s="141"/>
    </row>
    <row r="182" spans="2:11" s="16" customFormat="1" ht="16.5" customHeight="1" x14ac:dyDescent="0.25">
      <c r="B182" s="15"/>
      <c r="C182" s="115" t="s">
        <v>272</v>
      </c>
      <c r="D182" s="115" t="s">
        <v>149</v>
      </c>
      <c r="E182" s="116" t="s">
        <v>273</v>
      </c>
      <c r="F182" s="117" t="s">
        <v>274</v>
      </c>
      <c r="G182" s="118" t="s">
        <v>275</v>
      </c>
      <c r="H182" s="119">
        <v>2</v>
      </c>
      <c r="I182" s="155"/>
      <c r="J182" s="120">
        <f t="shared" si="3"/>
        <v>0</v>
      </c>
      <c r="K182" s="142"/>
    </row>
    <row r="183" spans="2:11" s="16" customFormat="1" ht="16.5" customHeight="1" x14ac:dyDescent="0.25">
      <c r="B183" s="15"/>
      <c r="C183" s="109" t="s">
        <v>276</v>
      </c>
      <c r="D183" s="109" t="s">
        <v>121</v>
      </c>
      <c r="E183" s="110" t="s">
        <v>277</v>
      </c>
      <c r="F183" s="111" t="s">
        <v>278</v>
      </c>
      <c r="G183" s="112" t="s">
        <v>147</v>
      </c>
      <c r="H183" s="113">
        <v>120</v>
      </c>
      <c r="I183" s="149"/>
      <c r="J183" s="114">
        <f t="shared" si="3"/>
        <v>0</v>
      </c>
      <c r="K183" s="141"/>
    </row>
    <row r="184" spans="2:11" s="16" customFormat="1" ht="21.75" customHeight="1" x14ac:dyDescent="0.25">
      <c r="B184" s="15"/>
      <c r="C184" s="115" t="s">
        <v>279</v>
      </c>
      <c r="D184" s="115" t="s">
        <v>149</v>
      </c>
      <c r="E184" s="116" t="s">
        <v>280</v>
      </c>
      <c r="F184" s="117" t="s">
        <v>281</v>
      </c>
      <c r="G184" s="118" t="s">
        <v>147</v>
      </c>
      <c r="H184" s="119">
        <v>120</v>
      </c>
      <c r="I184" s="155"/>
      <c r="J184" s="120">
        <f t="shared" si="3"/>
        <v>0</v>
      </c>
      <c r="K184" s="142"/>
    </row>
    <row r="185" spans="2:11" s="16" customFormat="1" ht="33" customHeight="1" x14ac:dyDescent="0.25">
      <c r="B185" s="15"/>
      <c r="C185" s="109" t="s">
        <v>282</v>
      </c>
      <c r="D185" s="109" t="s">
        <v>121</v>
      </c>
      <c r="E185" s="110" t="s">
        <v>283</v>
      </c>
      <c r="F185" s="111" t="s">
        <v>284</v>
      </c>
      <c r="G185" s="112" t="s">
        <v>147</v>
      </c>
      <c r="H185" s="113">
        <v>890</v>
      </c>
      <c r="I185" s="149"/>
      <c r="J185" s="114">
        <f t="shared" si="3"/>
        <v>0</v>
      </c>
      <c r="K185" s="141"/>
    </row>
    <row r="186" spans="2:11" s="16" customFormat="1" ht="16.5" customHeight="1" x14ac:dyDescent="0.25">
      <c r="B186" s="15"/>
      <c r="C186" s="115" t="s">
        <v>285</v>
      </c>
      <c r="D186" s="115" t="s">
        <v>149</v>
      </c>
      <c r="E186" s="116" t="s">
        <v>286</v>
      </c>
      <c r="F186" s="117" t="s">
        <v>287</v>
      </c>
      <c r="G186" s="118" t="s">
        <v>147</v>
      </c>
      <c r="H186" s="119">
        <v>890</v>
      </c>
      <c r="I186" s="155"/>
      <c r="J186" s="120">
        <f t="shared" si="3"/>
        <v>0</v>
      </c>
      <c r="K186" s="142"/>
    </row>
    <row r="187" spans="2:11" s="16" customFormat="1" ht="33" customHeight="1" x14ac:dyDescent="0.25">
      <c r="B187" s="15"/>
      <c r="C187" s="109" t="s">
        <v>288</v>
      </c>
      <c r="D187" s="109" t="s">
        <v>121</v>
      </c>
      <c r="E187" s="110" t="s">
        <v>289</v>
      </c>
      <c r="F187" s="111" t="s">
        <v>290</v>
      </c>
      <c r="G187" s="112" t="s">
        <v>147</v>
      </c>
      <c r="H187" s="113">
        <v>800</v>
      </c>
      <c r="I187" s="149"/>
      <c r="J187" s="114">
        <f t="shared" si="3"/>
        <v>0</v>
      </c>
      <c r="K187" s="141"/>
    </row>
    <row r="188" spans="2:11" s="16" customFormat="1" ht="16.5" customHeight="1" x14ac:dyDescent="0.25">
      <c r="B188" s="15"/>
      <c r="C188" s="115" t="s">
        <v>291</v>
      </c>
      <c r="D188" s="115" t="s">
        <v>149</v>
      </c>
      <c r="E188" s="116" t="s">
        <v>292</v>
      </c>
      <c r="F188" s="117" t="s">
        <v>293</v>
      </c>
      <c r="G188" s="118" t="s">
        <v>147</v>
      </c>
      <c r="H188" s="119">
        <v>800</v>
      </c>
      <c r="I188" s="155"/>
      <c r="J188" s="120">
        <f t="shared" si="3"/>
        <v>0</v>
      </c>
      <c r="K188" s="142"/>
    </row>
    <row r="189" spans="2:11" s="16" customFormat="1" ht="33" customHeight="1" x14ac:dyDescent="0.25">
      <c r="B189" s="15"/>
      <c r="C189" s="109" t="s">
        <v>433</v>
      </c>
      <c r="D189" s="109" t="s">
        <v>121</v>
      </c>
      <c r="E189" s="110" t="s">
        <v>434</v>
      </c>
      <c r="F189" s="111" t="s">
        <v>435</v>
      </c>
      <c r="G189" s="112" t="s">
        <v>147</v>
      </c>
      <c r="H189" s="113">
        <v>120</v>
      </c>
      <c r="I189" s="149"/>
      <c r="J189" s="114">
        <f t="shared" si="3"/>
        <v>0</v>
      </c>
      <c r="K189" s="141"/>
    </row>
    <row r="190" spans="2:11" s="16" customFormat="1" ht="16.5" customHeight="1" x14ac:dyDescent="0.25">
      <c r="B190" s="15"/>
      <c r="C190" s="115" t="s">
        <v>436</v>
      </c>
      <c r="D190" s="115" t="s">
        <v>149</v>
      </c>
      <c r="E190" s="116" t="s">
        <v>437</v>
      </c>
      <c r="F190" s="117" t="s">
        <v>438</v>
      </c>
      <c r="G190" s="118" t="s">
        <v>147</v>
      </c>
      <c r="H190" s="119">
        <v>120</v>
      </c>
      <c r="I190" s="155"/>
      <c r="J190" s="120">
        <f t="shared" si="3"/>
        <v>0</v>
      </c>
      <c r="K190" s="142"/>
    </row>
    <row r="191" spans="2:11" s="16" customFormat="1" ht="24.2" customHeight="1" x14ac:dyDescent="0.25">
      <c r="B191" s="15"/>
      <c r="C191" s="109" t="s">
        <v>294</v>
      </c>
      <c r="D191" s="109" t="s">
        <v>121</v>
      </c>
      <c r="E191" s="110" t="s">
        <v>295</v>
      </c>
      <c r="F191" s="111" t="s">
        <v>296</v>
      </c>
      <c r="G191" s="112" t="s">
        <v>147</v>
      </c>
      <c r="H191" s="113">
        <v>2040</v>
      </c>
      <c r="I191" s="149"/>
      <c r="J191" s="114">
        <f t="shared" si="3"/>
        <v>0</v>
      </c>
      <c r="K191" s="141"/>
    </row>
    <row r="192" spans="2:11" s="16" customFormat="1" ht="16.5" customHeight="1" x14ac:dyDescent="0.25">
      <c r="B192" s="15"/>
      <c r="C192" s="115" t="s">
        <v>297</v>
      </c>
      <c r="D192" s="115" t="s">
        <v>149</v>
      </c>
      <c r="E192" s="116" t="s">
        <v>298</v>
      </c>
      <c r="F192" s="117" t="s">
        <v>299</v>
      </c>
      <c r="G192" s="118" t="s">
        <v>156</v>
      </c>
      <c r="H192" s="119">
        <v>22</v>
      </c>
      <c r="I192" s="155"/>
      <c r="J192" s="120">
        <f t="shared" si="3"/>
        <v>0</v>
      </c>
      <c r="K192" s="142"/>
    </row>
    <row r="193" spans="2:11" s="16" customFormat="1" ht="37.9" customHeight="1" x14ac:dyDescent="0.25">
      <c r="B193" s="15"/>
      <c r="C193" s="109" t="s">
        <v>300</v>
      </c>
      <c r="D193" s="109" t="s">
        <v>121</v>
      </c>
      <c r="E193" s="110" t="s">
        <v>301</v>
      </c>
      <c r="F193" s="111" t="s">
        <v>302</v>
      </c>
      <c r="G193" s="112" t="s">
        <v>303</v>
      </c>
      <c r="H193" s="113">
        <v>1</v>
      </c>
      <c r="I193" s="149"/>
      <c r="J193" s="114">
        <f t="shared" si="3"/>
        <v>0</v>
      </c>
      <c r="K193" s="141"/>
    </row>
    <row r="194" spans="2:11" s="16" customFormat="1" ht="24.2" customHeight="1" x14ac:dyDescent="0.25">
      <c r="B194" s="15"/>
      <c r="C194" s="109" t="s">
        <v>439</v>
      </c>
      <c r="D194" s="109" t="s">
        <v>121</v>
      </c>
      <c r="E194" s="110" t="s">
        <v>440</v>
      </c>
      <c r="F194" s="111" t="s">
        <v>441</v>
      </c>
      <c r="G194" s="112" t="s">
        <v>307</v>
      </c>
      <c r="H194" s="113">
        <v>520</v>
      </c>
      <c r="I194" s="149"/>
      <c r="J194" s="114">
        <f t="shared" si="3"/>
        <v>0</v>
      </c>
      <c r="K194" s="141"/>
    </row>
    <row r="195" spans="2:11" s="16" customFormat="1" ht="16.5" customHeight="1" x14ac:dyDescent="0.25">
      <c r="B195" s="15"/>
      <c r="C195" s="109" t="s">
        <v>304</v>
      </c>
      <c r="D195" s="109" t="s">
        <v>121</v>
      </c>
      <c r="E195" s="110" t="s">
        <v>305</v>
      </c>
      <c r="F195" s="111" t="s">
        <v>306</v>
      </c>
      <c r="G195" s="112" t="s">
        <v>307</v>
      </c>
      <c r="H195" s="113">
        <v>16</v>
      </c>
      <c r="I195" s="149"/>
      <c r="J195" s="114">
        <f t="shared" si="3"/>
        <v>0</v>
      </c>
      <c r="K195" s="141"/>
    </row>
    <row r="196" spans="2:11" s="16" customFormat="1" ht="16.5" customHeight="1" x14ac:dyDescent="0.25">
      <c r="B196" s="15"/>
      <c r="C196" s="109" t="s">
        <v>308</v>
      </c>
      <c r="D196" s="109" t="s">
        <v>121</v>
      </c>
      <c r="E196" s="110" t="s">
        <v>309</v>
      </c>
      <c r="F196" s="111" t="s">
        <v>310</v>
      </c>
      <c r="G196" s="112" t="s">
        <v>156</v>
      </c>
      <c r="H196" s="113">
        <v>22</v>
      </c>
      <c r="I196" s="149"/>
      <c r="J196" s="114">
        <f t="shared" si="3"/>
        <v>0</v>
      </c>
      <c r="K196" s="141"/>
    </row>
    <row r="197" spans="2:11" s="16" customFormat="1" ht="16.5" customHeight="1" x14ac:dyDescent="0.25">
      <c r="B197" s="15"/>
      <c r="C197" s="115" t="s">
        <v>148</v>
      </c>
      <c r="D197" s="115" t="s">
        <v>149</v>
      </c>
      <c r="E197" s="116" t="s">
        <v>311</v>
      </c>
      <c r="F197" s="117" t="s">
        <v>312</v>
      </c>
      <c r="G197" s="118" t="s">
        <v>313</v>
      </c>
      <c r="H197" s="119">
        <v>22</v>
      </c>
      <c r="I197" s="155"/>
      <c r="J197" s="120">
        <f t="shared" si="3"/>
        <v>0</v>
      </c>
      <c r="K197" s="142"/>
    </row>
    <row r="198" spans="2:11" s="16" customFormat="1" ht="24" x14ac:dyDescent="0.25">
      <c r="B198" s="15"/>
      <c r="C198" s="150" t="s">
        <v>522</v>
      </c>
      <c r="D198" s="150" t="s">
        <v>149</v>
      </c>
      <c r="E198" s="151" t="s">
        <v>510</v>
      </c>
      <c r="F198" s="152" t="s">
        <v>511</v>
      </c>
      <c r="G198" s="153" t="s">
        <v>156</v>
      </c>
      <c r="H198" s="154">
        <v>9</v>
      </c>
      <c r="I198" s="155"/>
      <c r="J198" s="120">
        <f t="shared" si="3"/>
        <v>0</v>
      </c>
      <c r="K198" s="142"/>
    </row>
    <row r="199" spans="2:11" s="16" customFormat="1" ht="24" x14ac:dyDescent="0.25">
      <c r="B199" s="15"/>
      <c r="C199" s="150" t="s">
        <v>523</v>
      </c>
      <c r="D199" s="150" t="s">
        <v>149</v>
      </c>
      <c r="E199" s="151" t="s">
        <v>512</v>
      </c>
      <c r="F199" s="152" t="s">
        <v>513</v>
      </c>
      <c r="G199" s="153" t="s">
        <v>156</v>
      </c>
      <c r="H199" s="154">
        <v>8</v>
      </c>
      <c r="I199" s="155"/>
      <c r="J199" s="120">
        <f t="shared" si="3"/>
        <v>0</v>
      </c>
      <c r="K199" s="142"/>
    </row>
    <row r="200" spans="2:11" s="16" customFormat="1" ht="24" x14ac:dyDescent="0.25">
      <c r="B200" s="15"/>
      <c r="C200" s="144" t="s">
        <v>524</v>
      </c>
      <c r="D200" s="144" t="s">
        <v>121</v>
      </c>
      <c r="E200" s="145" t="s">
        <v>514</v>
      </c>
      <c r="F200" s="146" t="s">
        <v>515</v>
      </c>
      <c r="G200" s="147" t="s">
        <v>156</v>
      </c>
      <c r="H200" s="148">
        <v>8</v>
      </c>
      <c r="I200" s="149"/>
      <c r="J200" s="114">
        <f t="shared" si="3"/>
        <v>0</v>
      </c>
      <c r="K200" s="142"/>
    </row>
    <row r="201" spans="2:11" s="16" customFormat="1" x14ac:dyDescent="0.25">
      <c r="B201" s="15"/>
      <c r="C201" s="150" t="s">
        <v>525</v>
      </c>
      <c r="D201" s="150" t="s">
        <v>149</v>
      </c>
      <c r="E201" s="151" t="s">
        <v>516</v>
      </c>
      <c r="F201" s="152" t="s">
        <v>517</v>
      </c>
      <c r="G201" s="153" t="s">
        <v>156</v>
      </c>
      <c r="H201" s="154">
        <v>8</v>
      </c>
      <c r="I201" s="155"/>
      <c r="J201" s="120">
        <f t="shared" si="3"/>
        <v>0</v>
      </c>
      <c r="K201" s="142"/>
    </row>
    <row r="202" spans="2:11" s="16" customFormat="1" x14ac:dyDescent="0.25">
      <c r="B202" s="15"/>
      <c r="C202" s="144" t="s">
        <v>526</v>
      </c>
      <c r="D202" s="144" t="s">
        <v>121</v>
      </c>
      <c r="E202" s="145" t="s">
        <v>518</v>
      </c>
      <c r="F202" s="146" t="s">
        <v>519</v>
      </c>
      <c r="G202" s="147" t="s">
        <v>156</v>
      </c>
      <c r="H202" s="148">
        <v>8</v>
      </c>
      <c r="I202" s="149"/>
      <c r="J202" s="114">
        <f t="shared" si="3"/>
        <v>0</v>
      </c>
      <c r="K202" s="142"/>
    </row>
    <row r="203" spans="2:11" s="16" customFormat="1" x14ac:dyDescent="0.25">
      <c r="B203" s="15"/>
      <c r="C203" s="150" t="s">
        <v>527</v>
      </c>
      <c r="D203" s="150" t="s">
        <v>149</v>
      </c>
      <c r="E203" s="151" t="s">
        <v>520</v>
      </c>
      <c r="F203" s="152" t="s">
        <v>521</v>
      </c>
      <c r="G203" s="153" t="s">
        <v>156</v>
      </c>
      <c r="H203" s="154">
        <v>8</v>
      </c>
      <c r="I203" s="155"/>
      <c r="J203" s="120">
        <f t="shared" si="3"/>
        <v>0</v>
      </c>
      <c r="K203" s="142"/>
    </row>
    <row r="204" spans="2:11" s="103" customFormat="1" ht="22.9" customHeight="1" x14ac:dyDescent="0.2">
      <c r="B204" s="102"/>
      <c r="D204" s="104" t="s">
        <v>75</v>
      </c>
      <c r="E204" s="107" t="s">
        <v>314</v>
      </c>
      <c r="F204" s="107" t="s">
        <v>315</v>
      </c>
      <c r="I204" s="198"/>
      <c r="J204" s="108">
        <f>SUM(J205:J212)</f>
        <v>0</v>
      </c>
      <c r="K204" s="140"/>
    </row>
    <row r="205" spans="2:11" s="16" customFormat="1" ht="37.9" customHeight="1" x14ac:dyDescent="0.25">
      <c r="B205" s="15"/>
      <c r="C205" s="115" t="s">
        <v>316</v>
      </c>
      <c r="D205" s="115" t="s">
        <v>149</v>
      </c>
      <c r="E205" s="116" t="s">
        <v>317</v>
      </c>
      <c r="F205" s="117" t="s">
        <v>318</v>
      </c>
      <c r="G205" s="118" t="s">
        <v>156</v>
      </c>
      <c r="H205" s="119">
        <v>20</v>
      </c>
      <c r="I205" s="155"/>
      <c r="J205" s="120">
        <f t="shared" si="3"/>
        <v>0</v>
      </c>
      <c r="K205" s="142"/>
    </row>
    <row r="206" spans="2:11" s="16" customFormat="1" ht="16.5" customHeight="1" x14ac:dyDescent="0.25">
      <c r="B206" s="15"/>
      <c r="C206" s="115" t="s">
        <v>319</v>
      </c>
      <c r="D206" s="115" t="s">
        <v>149</v>
      </c>
      <c r="E206" s="116" t="s">
        <v>320</v>
      </c>
      <c r="F206" s="117" t="s">
        <v>321</v>
      </c>
      <c r="G206" s="118" t="s">
        <v>156</v>
      </c>
      <c r="H206" s="119">
        <v>20</v>
      </c>
      <c r="I206" s="155"/>
      <c r="J206" s="120">
        <f t="shared" si="3"/>
        <v>0</v>
      </c>
      <c r="K206" s="142"/>
    </row>
    <row r="207" spans="2:11" s="16" customFormat="1" ht="16.5" customHeight="1" x14ac:dyDescent="0.25">
      <c r="B207" s="15"/>
      <c r="C207" s="144">
        <v>97</v>
      </c>
      <c r="D207" s="144" t="s">
        <v>121</v>
      </c>
      <c r="E207" s="145" t="s">
        <v>504</v>
      </c>
      <c r="F207" s="146" t="s">
        <v>505</v>
      </c>
      <c r="G207" s="147" t="s">
        <v>1</v>
      </c>
      <c r="H207" s="148">
        <v>30.4</v>
      </c>
      <c r="I207" s="149"/>
      <c r="J207" s="114">
        <f t="shared" si="3"/>
        <v>0</v>
      </c>
      <c r="K207" s="142"/>
    </row>
    <row r="208" spans="2:11" s="16" customFormat="1" ht="24" x14ac:dyDescent="0.25">
      <c r="B208" s="15"/>
      <c r="C208" s="150">
        <v>98</v>
      </c>
      <c r="D208" s="150" t="s">
        <v>149</v>
      </c>
      <c r="E208" s="151" t="s">
        <v>506</v>
      </c>
      <c r="F208" s="152" t="s">
        <v>507</v>
      </c>
      <c r="G208" s="153" t="s">
        <v>307</v>
      </c>
      <c r="H208" s="154">
        <v>43.2</v>
      </c>
      <c r="I208" s="155"/>
      <c r="J208" s="155">
        <f t="shared" si="3"/>
        <v>0</v>
      </c>
      <c r="K208" s="142"/>
    </row>
    <row r="209" spans="2:11" s="16" customFormat="1" ht="16.5" customHeight="1" x14ac:dyDescent="0.25">
      <c r="B209" s="15"/>
      <c r="C209" s="144">
        <v>99</v>
      </c>
      <c r="D209" s="144" t="s">
        <v>121</v>
      </c>
      <c r="E209" s="145" t="s">
        <v>508</v>
      </c>
      <c r="F209" s="146" t="s">
        <v>509</v>
      </c>
      <c r="G209" s="147" t="s">
        <v>307</v>
      </c>
      <c r="H209" s="148">
        <v>30.4</v>
      </c>
      <c r="I209" s="149"/>
      <c r="J209" s="114">
        <f t="shared" si="3"/>
        <v>0</v>
      </c>
      <c r="K209" s="142"/>
    </row>
    <row r="210" spans="2:11" s="16" customFormat="1" ht="24.2" customHeight="1" x14ac:dyDescent="0.25">
      <c r="B210" s="15"/>
      <c r="C210" s="109" t="s">
        <v>168</v>
      </c>
      <c r="D210" s="109" t="s">
        <v>121</v>
      </c>
      <c r="E210" s="110" t="s">
        <v>323</v>
      </c>
      <c r="F210" s="111" t="s">
        <v>324</v>
      </c>
      <c r="G210" s="112" t="s">
        <v>307</v>
      </c>
      <c r="H210" s="113">
        <v>60</v>
      </c>
      <c r="I210" s="149"/>
      <c r="J210" s="114">
        <f t="shared" ref="J210" si="4">H210*I210</f>
        <v>0</v>
      </c>
      <c r="K210" s="141"/>
    </row>
    <row r="211" spans="2:11" s="16" customFormat="1" ht="24.2" customHeight="1" x14ac:dyDescent="0.25">
      <c r="B211" s="15"/>
      <c r="C211" s="115" t="s">
        <v>224</v>
      </c>
      <c r="D211" s="115" t="s">
        <v>149</v>
      </c>
      <c r="E211" s="116" t="s">
        <v>326</v>
      </c>
      <c r="F211" s="117" t="s">
        <v>327</v>
      </c>
      <c r="G211" s="118" t="s">
        <v>307</v>
      </c>
      <c r="H211" s="119">
        <v>60</v>
      </c>
      <c r="I211" s="155"/>
      <c r="J211" s="120">
        <f t="shared" si="3"/>
        <v>0</v>
      </c>
      <c r="K211" s="142"/>
    </row>
    <row r="212" spans="2:11" s="16" customFormat="1" ht="24.2" customHeight="1" x14ac:dyDescent="0.25">
      <c r="B212" s="15"/>
      <c r="C212" s="115" t="s">
        <v>419</v>
      </c>
      <c r="D212" s="115" t="s">
        <v>149</v>
      </c>
      <c r="E212" s="116" t="s">
        <v>329</v>
      </c>
      <c r="F212" s="117" t="s">
        <v>330</v>
      </c>
      <c r="G212" s="118" t="s">
        <v>156</v>
      </c>
      <c r="H212" s="119">
        <v>10</v>
      </c>
      <c r="I212" s="155"/>
      <c r="J212" s="120">
        <f t="shared" si="3"/>
        <v>0</v>
      </c>
      <c r="K212" s="142"/>
    </row>
    <row r="213" spans="2:11" s="103" customFormat="1" ht="22.9" customHeight="1" x14ac:dyDescent="0.2">
      <c r="B213" s="102"/>
      <c r="D213" s="104" t="s">
        <v>75</v>
      </c>
      <c r="E213" s="107" t="s">
        <v>331</v>
      </c>
      <c r="F213" s="107" t="s">
        <v>332</v>
      </c>
      <c r="I213" s="198"/>
      <c r="J213" s="108">
        <f>SUM(J214:J219)</f>
        <v>0</v>
      </c>
      <c r="K213" s="140"/>
    </row>
    <row r="214" spans="2:11" s="16" customFormat="1" ht="24.2" customHeight="1" x14ac:dyDescent="0.25">
      <c r="B214" s="15"/>
      <c r="C214" s="109" t="s">
        <v>333</v>
      </c>
      <c r="D214" s="109" t="s">
        <v>121</v>
      </c>
      <c r="E214" s="110" t="s">
        <v>334</v>
      </c>
      <c r="F214" s="111" t="s">
        <v>335</v>
      </c>
      <c r="G214" s="112" t="s">
        <v>156</v>
      </c>
      <c r="H214" s="113">
        <v>167</v>
      </c>
      <c r="I214" s="149"/>
      <c r="J214" s="114">
        <f t="shared" ref="J214:J219" si="5">H214*I214</f>
        <v>0</v>
      </c>
      <c r="K214" s="141"/>
    </row>
    <row r="215" spans="2:11" s="16" customFormat="1" ht="37.9" customHeight="1" x14ac:dyDescent="0.25">
      <c r="B215" s="15"/>
      <c r="C215" s="109" t="s">
        <v>336</v>
      </c>
      <c r="D215" s="109" t="s">
        <v>121</v>
      </c>
      <c r="E215" s="110" t="s">
        <v>337</v>
      </c>
      <c r="F215" s="111" t="s">
        <v>338</v>
      </c>
      <c r="G215" s="112" t="s">
        <v>307</v>
      </c>
      <c r="H215" s="113">
        <v>2000</v>
      </c>
      <c r="I215" s="149"/>
      <c r="J215" s="114">
        <f t="shared" si="5"/>
        <v>0</v>
      </c>
      <c r="K215" s="141"/>
    </row>
    <row r="216" spans="2:11" s="16" customFormat="1" ht="16.5" customHeight="1" x14ac:dyDescent="0.25">
      <c r="B216" s="15"/>
      <c r="C216" s="109" t="s">
        <v>339</v>
      </c>
      <c r="D216" s="109" t="s">
        <v>121</v>
      </c>
      <c r="E216" s="110" t="s">
        <v>340</v>
      </c>
      <c r="F216" s="111" t="s">
        <v>341</v>
      </c>
      <c r="G216" s="112" t="s">
        <v>307</v>
      </c>
      <c r="H216" s="113">
        <v>200</v>
      </c>
      <c r="I216" s="149"/>
      <c r="J216" s="114">
        <f t="shared" si="5"/>
        <v>0</v>
      </c>
      <c r="K216" s="141"/>
    </row>
    <row r="217" spans="2:11" s="16" customFormat="1" ht="33" customHeight="1" x14ac:dyDescent="0.25">
      <c r="B217" s="15"/>
      <c r="C217" s="109" t="s">
        <v>342</v>
      </c>
      <c r="D217" s="109" t="s">
        <v>121</v>
      </c>
      <c r="E217" s="110" t="s">
        <v>343</v>
      </c>
      <c r="F217" s="111" t="s">
        <v>344</v>
      </c>
      <c r="G217" s="112" t="s">
        <v>147</v>
      </c>
      <c r="H217" s="113">
        <v>450</v>
      </c>
      <c r="I217" s="149"/>
      <c r="J217" s="114">
        <f t="shared" si="5"/>
        <v>0</v>
      </c>
      <c r="K217" s="141"/>
    </row>
    <row r="218" spans="2:11" s="16" customFormat="1" ht="33" customHeight="1" x14ac:dyDescent="0.25">
      <c r="B218" s="15"/>
      <c r="C218" s="109" t="s">
        <v>345</v>
      </c>
      <c r="D218" s="109" t="s">
        <v>121</v>
      </c>
      <c r="E218" s="110" t="s">
        <v>346</v>
      </c>
      <c r="F218" s="111" t="s">
        <v>347</v>
      </c>
      <c r="G218" s="112" t="s">
        <v>147</v>
      </c>
      <c r="H218" s="113">
        <v>160</v>
      </c>
      <c r="I218" s="149"/>
      <c r="J218" s="114">
        <f t="shared" si="5"/>
        <v>0</v>
      </c>
      <c r="K218" s="141"/>
    </row>
    <row r="219" spans="2:11" s="16" customFormat="1" ht="21.75" customHeight="1" x14ac:dyDescent="0.25">
      <c r="B219" s="15"/>
      <c r="C219" s="109" t="s">
        <v>348</v>
      </c>
      <c r="D219" s="109" t="s">
        <v>121</v>
      </c>
      <c r="E219" s="110" t="s">
        <v>349</v>
      </c>
      <c r="F219" s="111" t="s">
        <v>350</v>
      </c>
      <c r="G219" s="112" t="s">
        <v>147</v>
      </c>
      <c r="H219" s="113">
        <v>280</v>
      </c>
      <c r="I219" s="149"/>
      <c r="J219" s="114">
        <f t="shared" si="5"/>
        <v>0</v>
      </c>
      <c r="K219" s="141"/>
    </row>
    <row r="220" spans="2:11" s="103" customFormat="1" ht="22.9" customHeight="1" x14ac:dyDescent="0.2">
      <c r="B220" s="102"/>
      <c r="D220" s="104" t="s">
        <v>75</v>
      </c>
      <c r="E220" s="107" t="s">
        <v>351</v>
      </c>
      <c r="F220" s="107" t="s">
        <v>352</v>
      </c>
      <c r="I220" s="198"/>
      <c r="J220" s="108">
        <f>SUM(J221:J228)</f>
        <v>0</v>
      </c>
      <c r="K220" s="140"/>
    </row>
    <row r="221" spans="2:11" s="16" customFormat="1" ht="16.5" customHeight="1" x14ac:dyDescent="0.25">
      <c r="B221" s="15"/>
      <c r="C221" s="109" t="s">
        <v>353</v>
      </c>
      <c r="D221" s="109" t="s">
        <v>121</v>
      </c>
      <c r="E221" s="110" t="s">
        <v>354</v>
      </c>
      <c r="F221" s="111" t="s">
        <v>355</v>
      </c>
      <c r="G221" s="112" t="s">
        <v>303</v>
      </c>
      <c r="H221" s="113">
        <v>1</v>
      </c>
      <c r="I221" s="149"/>
      <c r="J221" s="114">
        <f t="shared" ref="J221:J228" si="6">H221*I221</f>
        <v>0</v>
      </c>
      <c r="K221" s="141"/>
    </row>
    <row r="222" spans="2:11" s="16" customFormat="1" ht="24.2" customHeight="1" x14ac:dyDescent="0.25">
      <c r="B222" s="15"/>
      <c r="C222" s="109" t="s">
        <v>356</v>
      </c>
      <c r="D222" s="109" t="s">
        <v>121</v>
      </c>
      <c r="E222" s="110" t="s">
        <v>357</v>
      </c>
      <c r="F222" s="111" t="s">
        <v>358</v>
      </c>
      <c r="G222" s="112" t="s">
        <v>359</v>
      </c>
      <c r="H222" s="113">
        <v>11</v>
      </c>
      <c r="I222" s="149"/>
      <c r="J222" s="114">
        <f t="shared" si="6"/>
        <v>0</v>
      </c>
      <c r="K222" s="141"/>
    </row>
    <row r="223" spans="2:11" s="16" customFormat="1" ht="24.2" customHeight="1" x14ac:dyDescent="0.25">
      <c r="B223" s="15"/>
      <c r="C223" s="109" t="s">
        <v>360</v>
      </c>
      <c r="D223" s="109" t="s">
        <v>121</v>
      </c>
      <c r="E223" s="110" t="s">
        <v>361</v>
      </c>
      <c r="F223" s="111" t="s">
        <v>362</v>
      </c>
      <c r="G223" s="112" t="s">
        <v>363</v>
      </c>
      <c r="H223" s="113">
        <v>11</v>
      </c>
      <c r="I223" s="149"/>
      <c r="J223" s="114">
        <f t="shared" si="6"/>
        <v>0</v>
      </c>
      <c r="K223" s="141"/>
    </row>
    <row r="224" spans="2:11" s="16" customFormat="1" ht="24.2" customHeight="1" x14ac:dyDescent="0.25">
      <c r="B224" s="15"/>
      <c r="C224" s="109" t="s">
        <v>364</v>
      </c>
      <c r="D224" s="109" t="s">
        <v>121</v>
      </c>
      <c r="E224" s="110" t="s">
        <v>365</v>
      </c>
      <c r="F224" s="111" t="s">
        <v>366</v>
      </c>
      <c r="G224" s="112" t="s">
        <v>367</v>
      </c>
      <c r="H224" s="113">
        <v>11</v>
      </c>
      <c r="I224" s="149"/>
      <c r="J224" s="114">
        <f t="shared" si="6"/>
        <v>0</v>
      </c>
      <c r="K224" s="141"/>
    </row>
    <row r="225" spans="2:11" s="16" customFormat="1" ht="24.2" customHeight="1" x14ac:dyDescent="0.25">
      <c r="B225" s="15"/>
      <c r="C225" s="109" t="s">
        <v>368</v>
      </c>
      <c r="D225" s="109" t="s">
        <v>121</v>
      </c>
      <c r="E225" s="110" t="s">
        <v>369</v>
      </c>
      <c r="F225" s="111" t="s">
        <v>370</v>
      </c>
      <c r="G225" s="112" t="s">
        <v>367</v>
      </c>
      <c r="H225" s="113">
        <v>11</v>
      </c>
      <c r="I225" s="149"/>
      <c r="J225" s="114">
        <f t="shared" si="6"/>
        <v>0</v>
      </c>
      <c r="K225" s="141"/>
    </row>
    <row r="226" spans="2:11" s="16" customFormat="1" ht="16.5" customHeight="1" x14ac:dyDescent="0.25">
      <c r="B226" s="15"/>
      <c r="C226" s="109" t="s">
        <v>371</v>
      </c>
      <c r="D226" s="109" t="s">
        <v>121</v>
      </c>
      <c r="E226" s="110" t="s">
        <v>372</v>
      </c>
      <c r="F226" s="111" t="s">
        <v>373</v>
      </c>
      <c r="G226" s="112" t="s">
        <v>367</v>
      </c>
      <c r="H226" s="113">
        <v>11</v>
      </c>
      <c r="I226" s="149"/>
      <c r="J226" s="114">
        <f t="shared" si="6"/>
        <v>0</v>
      </c>
      <c r="K226" s="141"/>
    </row>
    <row r="227" spans="2:11" s="16" customFormat="1" ht="21.75" customHeight="1" x14ac:dyDescent="0.25">
      <c r="B227" s="15"/>
      <c r="C227" s="109" t="s">
        <v>374</v>
      </c>
      <c r="D227" s="109" t="s">
        <v>121</v>
      </c>
      <c r="E227" s="110" t="s">
        <v>375</v>
      </c>
      <c r="F227" s="111" t="s">
        <v>376</v>
      </c>
      <c r="G227" s="112" t="s">
        <v>303</v>
      </c>
      <c r="H227" s="113">
        <v>1</v>
      </c>
      <c r="I227" s="149"/>
      <c r="J227" s="114">
        <f t="shared" si="6"/>
        <v>0</v>
      </c>
      <c r="K227" s="141"/>
    </row>
    <row r="228" spans="2:11" s="16" customFormat="1" ht="16.5" customHeight="1" x14ac:dyDescent="0.25">
      <c r="B228" s="15"/>
      <c r="C228" s="109" t="s">
        <v>377</v>
      </c>
      <c r="D228" s="109" t="s">
        <v>121</v>
      </c>
      <c r="E228" s="110" t="s">
        <v>378</v>
      </c>
      <c r="F228" s="111" t="s">
        <v>379</v>
      </c>
      <c r="G228" s="112" t="s">
        <v>156</v>
      </c>
      <c r="H228" s="113">
        <v>1</v>
      </c>
      <c r="I228" s="149"/>
      <c r="J228" s="114">
        <f t="shared" si="6"/>
        <v>0</v>
      </c>
      <c r="K228" s="141"/>
    </row>
    <row r="229" spans="2:11" s="103" customFormat="1" ht="22.9" customHeight="1" x14ac:dyDescent="0.2">
      <c r="B229" s="102"/>
      <c r="D229" s="104" t="s">
        <v>75</v>
      </c>
      <c r="E229" s="107" t="s">
        <v>380</v>
      </c>
      <c r="F229" s="107" t="s">
        <v>381</v>
      </c>
      <c r="I229" s="198"/>
      <c r="J229" s="108">
        <f>SUM(J230:J235)</f>
        <v>0</v>
      </c>
      <c r="K229" s="140"/>
    </row>
    <row r="230" spans="2:11" s="16" customFormat="1" ht="16.5" customHeight="1" x14ac:dyDescent="0.25">
      <c r="B230" s="15"/>
      <c r="C230" s="109" t="s">
        <v>382</v>
      </c>
      <c r="D230" s="109" t="s">
        <v>121</v>
      </c>
      <c r="E230" s="110" t="s">
        <v>383</v>
      </c>
      <c r="F230" s="111" t="s">
        <v>384</v>
      </c>
      <c r="G230" s="112" t="s">
        <v>385</v>
      </c>
      <c r="H230" s="113">
        <v>62</v>
      </c>
      <c r="I230" s="149"/>
      <c r="J230" s="114">
        <f t="shared" ref="J230:J235" si="7">H230*I230</f>
        <v>0</v>
      </c>
      <c r="K230" s="141"/>
    </row>
    <row r="231" spans="2:11" s="16" customFormat="1" ht="16.5" customHeight="1" x14ac:dyDescent="0.25">
      <c r="B231" s="15"/>
      <c r="C231" s="109" t="s">
        <v>386</v>
      </c>
      <c r="D231" s="109" t="s">
        <v>121</v>
      </c>
      <c r="E231" s="110" t="s">
        <v>387</v>
      </c>
      <c r="F231" s="111" t="s">
        <v>388</v>
      </c>
      <c r="G231" s="112" t="s">
        <v>385</v>
      </c>
      <c r="H231" s="113">
        <v>62</v>
      </c>
      <c r="I231" s="149"/>
      <c r="J231" s="114">
        <f t="shared" si="7"/>
        <v>0</v>
      </c>
      <c r="K231" s="141"/>
    </row>
    <row r="232" spans="2:11" s="16" customFormat="1" ht="16.5" customHeight="1" x14ac:dyDescent="0.25">
      <c r="B232" s="15"/>
      <c r="C232" s="109" t="s">
        <v>389</v>
      </c>
      <c r="D232" s="109" t="s">
        <v>121</v>
      </c>
      <c r="E232" s="110" t="s">
        <v>390</v>
      </c>
      <c r="F232" s="111" t="s">
        <v>391</v>
      </c>
      <c r="G232" s="112" t="s">
        <v>385</v>
      </c>
      <c r="H232" s="113">
        <v>16</v>
      </c>
      <c r="I232" s="149"/>
      <c r="J232" s="114">
        <f t="shared" si="7"/>
        <v>0</v>
      </c>
      <c r="K232" s="141"/>
    </row>
    <row r="233" spans="2:11" s="16" customFormat="1" ht="16.5" customHeight="1" x14ac:dyDescent="0.25">
      <c r="B233" s="15"/>
      <c r="C233" s="109" t="s">
        <v>392</v>
      </c>
      <c r="D233" s="109" t="s">
        <v>121</v>
      </c>
      <c r="E233" s="110" t="s">
        <v>393</v>
      </c>
      <c r="F233" s="111" t="s">
        <v>394</v>
      </c>
      <c r="G233" s="112" t="s">
        <v>385</v>
      </c>
      <c r="H233" s="113">
        <v>56</v>
      </c>
      <c r="I233" s="149"/>
      <c r="J233" s="114">
        <f t="shared" si="7"/>
        <v>0</v>
      </c>
      <c r="K233" s="141"/>
    </row>
    <row r="234" spans="2:11" s="16" customFormat="1" ht="16.5" customHeight="1" x14ac:dyDescent="0.25">
      <c r="B234" s="15"/>
      <c r="C234" s="109" t="s">
        <v>395</v>
      </c>
      <c r="D234" s="109" t="s">
        <v>121</v>
      </c>
      <c r="E234" s="110" t="s">
        <v>396</v>
      </c>
      <c r="F234" s="111" t="s">
        <v>397</v>
      </c>
      <c r="G234" s="112" t="s">
        <v>385</v>
      </c>
      <c r="H234" s="113">
        <v>40</v>
      </c>
      <c r="I234" s="149"/>
      <c r="J234" s="114">
        <f t="shared" si="7"/>
        <v>0</v>
      </c>
      <c r="K234" s="141"/>
    </row>
    <row r="235" spans="2:11" s="16" customFormat="1" ht="16.5" customHeight="1" x14ac:dyDescent="0.25">
      <c r="B235" s="15"/>
      <c r="C235" s="109" t="s">
        <v>398</v>
      </c>
      <c r="D235" s="109" t="s">
        <v>121</v>
      </c>
      <c r="E235" s="110" t="s">
        <v>399</v>
      </c>
      <c r="F235" s="111" t="s">
        <v>400</v>
      </c>
      <c r="G235" s="112" t="s">
        <v>385</v>
      </c>
      <c r="H235" s="113">
        <v>16</v>
      </c>
      <c r="I235" s="149"/>
      <c r="J235" s="114">
        <f t="shared" si="7"/>
        <v>0</v>
      </c>
      <c r="K235" s="141"/>
    </row>
    <row r="236" spans="2:11" s="103" customFormat="1" ht="22.9" customHeight="1" x14ac:dyDescent="0.2">
      <c r="B236" s="102"/>
      <c r="D236" s="104" t="s">
        <v>75</v>
      </c>
      <c r="E236" s="107" t="s">
        <v>401</v>
      </c>
      <c r="F236" s="107" t="s">
        <v>402</v>
      </c>
      <c r="I236" s="198"/>
      <c r="J236" s="108">
        <f>J237</f>
        <v>0</v>
      </c>
      <c r="K236" s="140"/>
    </row>
    <row r="237" spans="2:11" s="16" customFormat="1" ht="16.5" customHeight="1" x14ac:dyDescent="0.25">
      <c r="B237" s="15"/>
      <c r="C237" s="115" t="s">
        <v>403</v>
      </c>
      <c r="D237" s="115" t="s">
        <v>149</v>
      </c>
      <c r="E237" s="116" t="s">
        <v>404</v>
      </c>
      <c r="F237" s="117" t="s">
        <v>405</v>
      </c>
      <c r="G237" s="118" t="s">
        <v>303</v>
      </c>
      <c r="H237" s="119">
        <v>1</v>
      </c>
      <c r="I237" s="155"/>
      <c r="J237" s="120">
        <f t="shared" ref="J237" si="8">H237*I237</f>
        <v>0</v>
      </c>
      <c r="K237" s="142"/>
    </row>
    <row r="238" spans="2:11" s="103" customFormat="1" ht="25.9" customHeight="1" x14ac:dyDescent="0.2">
      <c r="B238" s="102"/>
      <c r="D238" s="104" t="s">
        <v>75</v>
      </c>
      <c r="E238" s="105" t="s">
        <v>406</v>
      </c>
      <c r="F238" s="105" t="s">
        <v>407</v>
      </c>
      <c r="I238" s="198"/>
      <c r="J238" s="106">
        <f>J239</f>
        <v>0</v>
      </c>
      <c r="K238" s="140"/>
    </row>
    <row r="239" spans="2:11" s="103" customFormat="1" ht="22.9" customHeight="1" x14ac:dyDescent="0.2">
      <c r="B239" s="102"/>
      <c r="D239" s="104" t="s">
        <v>75</v>
      </c>
      <c r="E239" s="107" t="s">
        <v>408</v>
      </c>
      <c r="F239" s="107" t="s">
        <v>409</v>
      </c>
      <c r="I239" s="198"/>
      <c r="J239" s="108">
        <f>SUM(J240:J245)</f>
        <v>0</v>
      </c>
      <c r="K239" s="140"/>
    </row>
    <row r="240" spans="2:11" s="16" customFormat="1" ht="24.2" customHeight="1" x14ac:dyDescent="0.25">
      <c r="B240" s="15"/>
      <c r="C240" s="109" t="s">
        <v>410</v>
      </c>
      <c r="D240" s="109" t="s">
        <v>121</v>
      </c>
      <c r="E240" s="110" t="s">
        <v>411</v>
      </c>
      <c r="F240" s="111" t="s">
        <v>412</v>
      </c>
      <c r="G240" s="112" t="s">
        <v>156</v>
      </c>
      <c r="H240" s="113">
        <v>4</v>
      </c>
      <c r="I240" s="149"/>
      <c r="J240" s="114">
        <f t="shared" ref="J240:J245" si="9">H240*I240</f>
        <v>0</v>
      </c>
      <c r="K240" s="141"/>
    </row>
    <row r="241" spans="2:11" s="16" customFormat="1" ht="16.5" customHeight="1" x14ac:dyDescent="0.25">
      <c r="B241" s="15"/>
      <c r="C241" s="109" t="s">
        <v>413</v>
      </c>
      <c r="D241" s="109" t="s">
        <v>121</v>
      </c>
      <c r="E241" s="110" t="s">
        <v>414</v>
      </c>
      <c r="F241" s="111" t="s">
        <v>415</v>
      </c>
      <c r="G241" s="112" t="s">
        <v>156</v>
      </c>
      <c r="H241" s="113">
        <v>1</v>
      </c>
      <c r="I241" s="149"/>
      <c r="J241" s="114">
        <f t="shared" si="9"/>
        <v>0</v>
      </c>
      <c r="K241" s="141"/>
    </row>
    <row r="242" spans="2:11" s="16" customFormat="1" ht="16.5" customHeight="1" x14ac:dyDescent="0.25">
      <c r="B242" s="15"/>
      <c r="C242" s="109" t="s">
        <v>416</v>
      </c>
      <c r="D242" s="109" t="s">
        <v>121</v>
      </c>
      <c r="E242" s="110" t="s">
        <v>417</v>
      </c>
      <c r="F242" s="111" t="s">
        <v>418</v>
      </c>
      <c r="G242" s="112" t="s">
        <v>156</v>
      </c>
      <c r="H242" s="113">
        <v>1</v>
      </c>
      <c r="I242" s="149"/>
      <c r="J242" s="114">
        <f t="shared" si="9"/>
        <v>0</v>
      </c>
      <c r="K242" s="141"/>
    </row>
    <row r="243" spans="2:11" s="16" customFormat="1" ht="16.5" customHeight="1" x14ac:dyDescent="0.25">
      <c r="B243" s="15"/>
      <c r="C243" s="109" t="s">
        <v>419</v>
      </c>
      <c r="D243" s="109" t="s">
        <v>121</v>
      </c>
      <c r="E243" s="110" t="s">
        <v>420</v>
      </c>
      <c r="F243" s="111" t="s">
        <v>421</v>
      </c>
      <c r="G243" s="112" t="s">
        <v>156</v>
      </c>
      <c r="H243" s="113">
        <v>1</v>
      </c>
      <c r="I243" s="149"/>
      <c r="J243" s="114">
        <f t="shared" si="9"/>
        <v>0</v>
      </c>
      <c r="K243" s="141"/>
    </row>
    <row r="244" spans="2:11" s="16" customFormat="1" ht="16.5" customHeight="1" x14ac:dyDescent="0.25">
      <c r="B244" s="15"/>
      <c r="C244" s="109" t="s">
        <v>422</v>
      </c>
      <c r="D244" s="109" t="s">
        <v>121</v>
      </c>
      <c r="E244" s="110" t="s">
        <v>423</v>
      </c>
      <c r="F244" s="111" t="s">
        <v>424</v>
      </c>
      <c r="G244" s="112" t="s">
        <v>156</v>
      </c>
      <c r="H244" s="113">
        <v>1</v>
      </c>
      <c r="I244" s="149"/>
      <c r="J244" s="114">
        <f t="shared" si="9"/>
        <v>0</v>
      </c>
      <c r="K244" s="141"/>
    </row>
    <row r="245" spans="2:11" s="16" customFormat="1" ht="16.5" customHeight="1" x14ac:dyDescent="0.25">
      <c r="B245" s="15"/>
      <c r="C245" s="109" t="s">
        <v>425</v>
      </c>
      <c r="D245" s="109" t="s">
        <v>121</v>
      </c>
      <c r="E245" s="110" t="s">
        <v>426</v>
      </c>
      <c r="F245" s="111" t="s">
        <v>427</v>
      </c>
      <c r="G245" s="112" t="s">
        <v>156</v>
      </c>
      <c r="H245" s="113">
        <v>1</v>
      </c>
      <c r="I245" s="149"/>
      <c r="J245" s="114">
        <f t="shared" si="9"/>
        <v>0</v>
      </c>
      <c r="K245" s="141"/>
    </row>
    <row r="246" spans="2:11" s="16" customFormat="1" ht="6.95" customHeight="1" x14ac:dyDescent="0.25">
      <c r="B246" s="29"/>
      <c r="C246" s="30"/>
      <c r="D246" s="30"/>
      <c r="E246" s="30"/>
      <c r="F246" s="30"/>
      <c r="G246" s="30"/>
      <c r="H246" s="30"/>
      <c r="I246" s="30"/>
      <c r="J246" s="30"/>
      <c r="K246" s="126"/>
    </row>
  </sheetData>
  <sheetProtection sheet="1" objects="1" scenarios="1" selectLockedCells="1"/>
  <mergeCells count="8">
    <mergeCell ref="E87:H87"/>
    <mergeCell ref="E120:H120"/>
    <mergeCell ref="E122:H12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paperSize="9" scale="58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A1BA-9F91-44E0-8A52-08161A0714BE}">
  <dimension ref="B2:K246"/>
  <sheetViews>
    <sheetView showGridLines="0" view="pageBreakPreview" topLeftCell="A165" zoomScaleNormal="100" zoomScaleSheetLayoutView="100" workbookViewId="0">
      <selection activeCell="I133" sqref="I133:I245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4.7109375" bestFit="1" customWidth="1"/>
  </cols>
  <sheetData>
    <row r="2" spans="2:11" ht="36.950000000000003" customHeight="1" x14ac:dyDescent="0.25"/>
    <row r="3" spans="2:11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127"/>
    </row>
    <row r="4" spans="2:11" ht="24.95" customHeight="1" x14ac:dyDescent="0.25">
      <c r="B4" s="5"/>
      <c r="D4" s="6" t="s">
        <v>90</v>
      </c>
      <c r="K4" s="122"/>
    </row>
    <row r="5" spans="2:11" ht="6.95" customHeight="1" x14ac:dyDescent="0.25">
      <c r="B5" s="5"/>
      <c r="K5" s="122"/>
    </row>
    <row r="6" spans="2:11" ht="12" customHeight="1" x14ac:dyDescent="0.25">
      <c r="B6" s="5"/>
      <c r="D6" s="11" t="s">
        <v>14</v>
      </c>
      <c r="K6" s="122"/>
    </row>
    <row r="7" spans="2:11" ht="26.25" customHeight="1" x14ac:dyDescent="0.25">
      <c r="B7" s="5"/>
      <c r="E7" s="162" t="str">
        <f>#REF!</f>
        <v>REKONSTRUKCE ELEKTROINSTALACE OBJEKTU A3 – HAVARIJNÍ STAV</v>
      </c>
      <c r="F7" s="163"/>
      <c r="G7" s="163"/>
      <c r="H7" s="163"/>
      <c r="K7" s="122"/>
    </row>
    <row r="8" spans="2:11" s="16" customFormat="1" ht="12" customHeight="1" x14ac:dyDescent="0.25">
      <c r="B8" s="15"/>
      <c r="D8" s="11" t="s">
        <v>91</v>
      </c>
      <c r="K8" s="123"/>
    </row>
    <row r="9" spans="2:11" s="16" customFormat="1" ht="16.5" customHeight="1" x14ac:dyDescent="0.25">
      <c r="B9" s="15"/>
      <c r="E9" s="160" t="s">
        <v>492</v>
      </c>
      <c r="F9" s="161"/>
      <c r="G9" s="161"/>
      <c r="H9" s="161"/>
      <c r="K9" s="123"/>
    </row>
    <row r="10" spans="2:11" s="16" customFormat="1" x14ac:dyDescent="0.25">
      <c r="B10" s="15"/>
      <c r="K10" s="123"/>
    </row>
    <row r="11" spans="2:11" s="16" customFormat="1" ht="12" customHeight="1" x14ac:dyDescent="0.25">
      <c r="B11" s="15"/>
      <c r="D11" s="11" t="s">
        <v>15</v>
      </c>
      <c r="F11" s="9" t="s">
        <v>1</v>
      </c>
      <c r="I11" s="11" t="s">
        <v>16</v>
      </c>
      <c r="J11" s="9" t="s">
        <v>1</v>
      </c>
      <c r="K11" s="123"/>
    </row>
    <row r="12" spans="2:11" s="16" customFormat="1" ht="12" customHeight="1" x14ac:dyDescent="0.25">
      <c r="B12" s="15"/>
      <c r="D12" s="11" t="s">
        <v>17</v>
      </c>
      <c r="F12" s="9" t="s">
        <v>28</v>
      </c>
      <c r="I12" s="11" t="s">
        <v>19</v>
      </c>
      <c r="J12" s="39" t="str">
        <f>#REF!</f>
        <v>5. 3. 2023</v>
      </c>
      <c r="K12" s="123"/>
    </row>
    <row r="13" spans="2:11" s="16" customFormat="1" ht="10.9" customHeight="1" x14ac:dyDescent="0.25">
      <c r="B13" s="15"/>
      <c r="K13" s="123"/>
    </row>
    <row r="14" spans="2:11" s="16" customFormat="1" ht="12" customHeight="1" x14ac:dyDescent="0.25">
      <c r="B14" s="15"/>
      <c r="D14" s="11" t="s">
        <v>21</v>
      </c>
      <c r="I14" s="11" t="s">
        <v>22</v>
      </c>
      <c r="J14" s="9" t="str">
        <f>IF(#REF!="","",#REF!)</f>
        <v>00380385</v>
      </c>
      <c r="K14" s="123"/>
    </row>
    <row r="15" spans="2:11" s="16" customFormat="1" ht="18" customHeight="1" x14ac:dyDescent="0.25">
      <c r="B15" s="15"/>
      <c r="E15" s="9" t="str">
        <f>IF(#REF!="","",#REF!)</f>
        <v>SŠIPF Brno</v>
      </c>
      <c r="I15" s="11" t="s">
        <v>25</v>
      </c>
      <c r="J15" s="9" t="str">
        <f>IF(#REF!="","",#REF!)</f>
        <v>CZ00380385</v>
      </c>
      <c r="K15" s="123"/>
    </row>
    <row r="16" spans="2:11" s="16" customFormat="1" ht="6.95" customHeight="1" x14ac:dyDescent="0.25">
      <c r="B16" s="15"/>
      <c r="K16" s="123"/>
    </row>
    <row r="17" spans="2:11" s="16" customFormat="1" ht="12" customHeight="1" x14ac:dyDescent="0.25">
      <c r="B17" s="15"/>
      <c r="D17" s="11" t="s">
        <v>27</v>
      </c>
      <c r="I17" s="11" t="s">
        <v>22</v>
      </c>
      <c r="J17" s="9" t="str">
        <f>#REF!</f>
        <v/>
      </c>
      <c r="K17" s="123"/>
    </row>
    <row r="18" spans="2:11" s="16" customFormat="1" ht="18" customHeight="1" x14ac:dyDescent="0.25">
      <c r="B18" s="15"/>
      <c r="E18" s="164" t="str">
        <f>#REF!</f>
        <v xml:space="preserve"> </v>
      </c>
      <c r="F18" s="164"/>
      <c r="G18" s="164"/>
      <c r="H18" s="164"/>
      <c r="I18" s="11" t="s">
        <v>25</v>
      </c>
      <c r="J18" s="9" t="str">
        <f>#REF!</f>
        <v/>
      </c>
      <c r="K18" s="123"/>
    </row>
    <row r="19" spans="2:11" s="16" customFormat="1" ht="6.95" customHeight="1" x14ac:dyDescent="0.25">
      <c r="B19" s="15"/>
      <c r="K19" s="123"/>
    </row>
    <row r="20" spans="2:11" s="16" customFormat="1" ht="12" customHeight="1" x14ac:dyDescent="0.25">
      <c r="B20" s="15"/>
      <c r="D20" s="11" t="s">
        <v>29</v>
      </c>
      <c r="I20" s="11" t="s">
        <v>22</v>
      </c>
      <c r="J20" s="9" t="str">
        <f>IF(#REF!="","",#REF!)</f>
        <v>04062965</v>
      </c>
      <c r="K20" s="123"/>
    </row>
    <row r="21" spans="2:11" s="16" customFormat="1" ht="18" customHeight="1" x14ac:dyDescent="0.25">
      <c r="B21" s="15"/>
      <c r="E21" s="9" t="str">
        <f>IF(#REF!="","",#REF!)</f>
        <v>Ing. Tomáš Blažek</v>
      </c>
      <c r="I21" s="11" t="s">
        <v>25</v>
      </c>
      <c r="J21" s="9" t="str">
        <f>IF(#REF!="","",#REF!)</f>
        <v>CZ8705081143</v>
      </c>
      <c r="K21" s="123"/>
    </row>
    <row r="22" spans="2:11" s="16" customFormat="1" ht="6.95" customHeight="1" x14ac:dyDescent="0.25">
      <c r="B22" s="15"/>
      <c r="K22" s="123"/>
    </row>
    <row r="23" spans="2:11" s="16" customFormat="1" ht="12" customHeight="1" x14ac:dyDescent="0.25">
      <c r="B23" s="15"/>
      <c r="D23" s="11" t="s">
        <v>34</v>
      </c>
      <c r="I23" s="11" t="s">
        <v>22</v>
      </c>
      <c r="J23" s="9" t="str">
        <f>IF(#REF!="","",#REF!)</f>
        <v>04062965</v>
      </c>
      <c r="K23" s="123"/>
    </row>
    <row r="24" spans="2:11" s="16" customFormat="1" ht="18" customHeight="1" x14ac:dyDescent="0.25">
      <c r="B24" s="15"/>
      <c r="E24" s="9" t="str">
        <f>IF(#REF!="","",#REF!)</f>
        <v>Ing. Tomáš Blažek</v>
      </c>
      <c r="I24" s="11" t="s">
        <v>25</v>
      </c>
      <c r="J24" s="9" t="str">
        <f>IF(#REF!="","",#REF!)</f>
        <v>CZ8705081143</v>
      </c>
      <c r="K24" s="123"/>
    </row>
    <row r="25" spans="2:11" s="16" customFormat="1" ht="6.95" customHeight="1" x14ac:dyDescent="0.25">
      <c r="B25" s="15"/>
      <c r="K25" s="123"/>
    </row>
    <row r="26" spans="2:11" s="16" customFormat="1" ht="12" customHeight="1" x14ac:dyDescent="0.25">
      <c r="B26" s="15"/>
      <c r="D26" s="11" t="s">
        <v>35</v>
      </c>
      <c r="K26" s="123"/>
    </row>
    <row r="27" spans="2:11" s="72" customFormat="1" ht="16.5" customHeight="1" x14ac:dyDescent="0.25">
      <c r="B27" s="71"/>
      <c r="E27" s="165" t="s">
        <v>1</v>
      </c>
      <c r="F27" s="165"/>
      <c r="G27" s="165"/>
      <c r="H27" s="165"/>
      <c r="K27" s="134"/>
    </row>
    <row r="28" spans="2:11" s="16" customFormat="1" ht="6.95" customHeight="1" x14ac:dyDescent="0.25">
      <c r="B28" s="15"/>
      <c r="K28" s="123"/>
    </row>
    <row r="29" spans="2:11" s="16" customFormat="1" ht="6.95" customHeight="1" x14ac:dyDescent="0.25">
      <c r="B29" s="15"/>
      <c r="D29" s="40"/>
      <c r="E29" s="40"/>
      <c r="F29" s="40"/>
      <c r="G29" s="40"/>
      <c r="H29" s="40"/>
      <c r="I29" s="40"/>
      <c r="J29" s="40"/>
      <c r="K29" s="135"/>
    </row>
    <row r="30" spans="2:11" s="16" customFormat="1" ht="25.35" customHeight="1" x14ac:dyDescent="0.25">
      <c r="B30" s="15"/>
      <c r="D30" s="73" t="s">
        <v>36</v>
      </c>
      <c r="J30" s="53">
        <f>ROUND(J130, 2)</f>
        <v>0</v>
      </c>
      <c r="K30" s="123"/>
    </row>
    <row r="31" spans="2:11" s="16" customFormat="1" ht="6.95" customHeight="1" x14ac:dyDescent="0.25">
      <c r="B31" s="15"/>
      <c r="D31" s="40"/>
      <c r="E31" s="40"/>
      <c r="F31" s="40"/>
      <c r="G31" s="40"/>
      <c r="H31" s="40"/>
      <c r="I31" s="40"/>
      <c r="J31" s="40"/>
      <c r="K31" s="135"/>
    </row>
    <row r="32" spans="2:11" s="16" customFormat="1" ht="14.45" customHeight="1" x14ac:dyDescent="0.25">
      <c r="B32" s="15"/>
      <c r="F32" s="19" t="s">
        <v>38</v>
      </c>
      <c r="I32" s="19" t="s">
        <v>37</v>
      </c>
      <c r="J32" s="19" t="s">
        <v>39</v>
      </c>
      <c r="K32" s="123"/>
    </row>
    <row r="33" spans="2:11" s="16" customFormat="1" ht="14.45" customHeight="1" x14ac:dyDescent="0.25">
      <c r="B33" s="15"/>
      <c r="D33" s="42" t="s">
        <v>40</v>
      </c>
      <c r="E33" s="11" t="s">
        <v>41</v>
      </c>
      <c r="F33" s="74">
        <f>J30</f>
        <v>0</v>
      </c>
      <c r="I33" s="75">
        <v>0.21</v>
      </c>
      <c r="J33" s="74">
        <f>F33*I33</f>
        <v>0</v>
      </c>
      <c r="K33" s="123"/>
    </row>
    <row r="34" spans="2:11" s="16" customFormat="1" ht="14.45" customHeight="1" x14ac:dyDescent="0.25">
      <c r="B34" s="15"/>
      <c r="E34" s="11" t="s">
        <v>42</v>
      </c>
      <c r="F34" s="74"/>
      <c r="I34" s="75">
        <v>0.15</v>
      </c>
      <c r="J34" s="74"/>
      <c r="K34" s="123"/>
    </row>
    <row r="35" spans="2:11" s="16" customFormat="1" ht="14.45" hidden="1" customHeight="1" x14ac:dyDescent="0.25">
      <c r="B35" s="15"/>
      <c r="E35" s="11" t="s">
        <v>43</v>
      </c>
      <c r="F35" s="74" t="e">
        <f>ROUND((SUM(#REF!)),  2)</f>
        <v>#REF!</v>
      </c>
      <c r="I35" s="75">
        <v>0.21</v>
      </c>
      <c r="J35" s="74">
        <f>0</f>
        <v>0</v>
      </c>
      <c r="K35" s="123"/>
    </row>
    <row r="36" spans="2:11" s="16" customFormat="1" ht="14.45" hidden="1" customHeight="1" x14ac:dyDescent="0.25">
      <c r="B36" s="15"/>
      <c r="E36" s="11" t="s">
        <v>44</v>
      </c>
      <c r="F36" s="74" t="e">
        <f>ROUND((SUM(#REF!)),  2)</f>
        <v>#REF!</v>
      </c>
      <c r="I36" s="75">
        <v>0.15</v>
      </c>
      <c r="J36" s="74">
        <f>0</f>
        <v>0</v>
      </c>
      <c r="K36" s="123"/>
    </row>
    <row r="37" spans="2:11" s="16" customFormat="1" ht="14.45" hidden="1" customHeight="1" x14ac:dyDescent="0.25">
      <c r="B37" s="15"/>
      <c r="E37" s="11" t="s">
        <v>45</v>
      </c>
      <c r="F37" s="74" t="e">
        <f>ROUND((SUM(#REF!)),  2)</f>
        <v>#REF!</v>
      </c>
      <c r="I37" s="75">
        <v>0</v>
      </c>
      <c r="J37" s="74">
        <f>0</f>
        <v>0</v>
      </c>
      <c r="K37" s="123"/>
    </row>
    <row r="38" spans="2:11" s="16" customFormat="1" ht="6.95" customHeight="1" x14ac:dyDescent="0.25">
      <c r="B38" s="15"/>
      <c r="K38" s="123"/>
    </row>
    <row r="39" spans="2:11" s="16" customFormat="1" ht="25.35" customHeight="1" x14ac:dyDescent="0.25">
      <c r="B39" s="15"/>
      <c r="C39" s="76"/>
      <c r="D39" s="77" t="s">
        <v>46</v>
      </c>
      <c r="E39" s="44"/>
      <c r="F39" s="44"/>
      <c r="G39" s="78" t="s">
        <v>47</v>
      </c>
      <c r="H39" s="79" t="s">
        <v>48</v>
      </c>
      <c r="I39" s="44"/>
      <c r="J39" s="80">
        <f>SUM(J30:J37)</f>
        <v>0</v>
      </c>
      <c r="K39" s="136"/>
    </row>
    <row r="40" spans="2:11" s="16" customFormat="1" ht="14.45" customHeight="1" x14ac:dyDescent="0.25">
      <c r="B40" s="15"/>
      <c r="K40" s="123"/>
    </row>
    <row r="41" spans="2:11" ht="14.45" customHeight="1" x14ac:dyDescent="0.25">
      <c r="B41" s="5"/>
      <c r="K41" s="122"/>
    </row>
    <row r="42" spans="2:11" ht="14.45" customHeight="1" x14ac:dyDescent="0.25">
      <c r="B42" s="5"/>
      <c r="K42" s="122"/>
    </row>
    <row r="43" spans="2:11" ht="14.45" customHeight="1" x14ac:dyDescent="0.25">
      <c r="B43" s="5"/>
      <c r="K43" s="122"/>
    </row>
    <row r="44" spans="2:11" ht="14.45" customHeight="1" x14ac:dyDescent="0.25">
      <c r="B44" s="5"/>
      <c r="K44" s="122"/>
    </row>
    <row r="45" spans="2:11" ht="14.45" customHeight="1" x14ac:dyDescent="0.25">
      <c r="B45" s="5"/>
      <c r="K45" s="122"/>
    </row>
    <row r="46" spans="2:11" ht="14.45" customHeight="1" x14ac:dyDescent="0.25">
      <c r="B46" s="5"/>
      <c r="K46" s="122"/>
    </row>
    <row r="47" spans="2:11" ht="14.45" customHeight="1" x14ac:dyDescent="0.25">
      <c r="B47" s="5"/>
      <c r="K47" s="122"/>
    </row>
    <row r="48" spans="2:11" ht="14.45" customHeight="1" x14ac:dyDescent="0.25">
      <c r="B48" s="5"/>
      <c r="K48" s="122"/>
    </row>
    <row r="49" spans="2:11" ht="14.45" customHeight="1" x14ac:dyDescent="0.25">
      <c r="B49" s="5"/>
      <c r="K49" s="122"/>
    </row>
    <row r="50" spans="2:11" s="16" customFormat="1" ht="14.45" customHeight="1" x14ac:dyDescent="0.25">
      <c r="B50" s="15"/>
      <c r="D50" s="26" t="s">
        <v>49</v>
      </c>
      <c r="E50" s="27"/>
      <c r="F50" s="27"/>
      <c r="G50" s="26" t="s">
        <v>50</v>
      </c>
      <c r="H50" s="27"/>
      <c r="I50" s="27"/>
      <c r="J50" s="27"/>
      <c r="K50" s="137"/>
    </row>
    <row r="51" spans="2:11" x14ac:dyDescent="0.25">
      <c r="B51" s="5"/>
      <c r="K51" s="122"/>
    </row>
    <row r="52" spans="2:11" x14ac:dyDescent="0.25">
      <c r="B52" s="5"/>
      <c r="K52" s="122"/>
    </row>
    <row r="53" spans="2:11" x14ac:dyDescent="0.25">
      <c r="B53" s="5"/>
      <c r="K53" s="122"/>
    </row>
    <row r="54" spans="2:11" x14ac:dyDescent="0.25">
      <c r="B54" s="5"/>
      <c r="K54" s="122"/>
    </row>
    <row r="55" spans="2:11" x14ac:dyDescent="0.25">
      <c r="B55" s="5"/>
      <c r="K55" s="122"/>
    </row>
    <row r="56" spans="2:11" x14ac:dyDescent="0.25">
      <c r="B56" s="5"/>
      <c r="K56" s="122"/>
    </row>
    <row r="57" spans="2:11" x14ac:dyDescent="0.25">
      <c r="B57" s="5"/>
      <c r="K57" s="122"/>
    </row>
    <row r="58" spans="2:11" x14ac:dyDescent="0.25">
      <c r="B58" s="5"/>
      <c r="K58" s="122"/>
    </row>
    <row r="59" spans="2:11" x14ac:dyDescent="0.25">
      <c r="B59" s="5"/>
      <c r="K59" s="122"/>
    </row>
    <row r="60" spans="2:11" x14ac:dyDescent="0.25">
      <c r="B60" s="5"/>
      <c r="K60" s="122"/>
    </row>
    <row r="61" spans="2:11" s="16" customFormat="1" x14ac:dyDescent="0.25">
      <c r="B61" s="15"/>
      <c r="D61" s="28" t="s">
        <v>51</v>
      </c>
      <c r="E61" s="18"/>
      <c r="F61" s="81" t="s">
        <v>52</v>
      </c>
      <c r="G61" s="28" t="s">
        <v>51</v>
      </c>
      <c r="H61" s="18"/>
      <c r="I61" s="18"/>
      <c r="J61" s="82" t="s">
        <v>52</v>
      </c>
      <c r="K61" s="138"/>
    </row>
    <row r="62" spans="2:11" x14ac:dyDescent="0.25">
      <c r="B62" s="5"/>
      <c r="K62" s="122"/>
    </row>
    <row r="63" spans="2:11" x14ac:dyDescent="0.25">
      <c r="B63" s="5"/>
      <c r="K63" s="122"/>
    </row>
    <row r="64" spans="2:11" x14ac:dyDescent="0.25">
      <c r="B64" s="5"/>
      <c r="K64" s="122"/>
    </row>
    <row r="65" spans="2:11" s="16" customFormat="1" x14ac:dyDescent="0.25">
      <c r="B65" s="15"/>
      <c r="D65" s="26" t="s">
        <v>53</v>
      </c>
      <c r="E65" s="27"/>
      <c r="F65" s="27"/>
      <c r="G65" s="26" t="s">
        <v>54</v>
      </c>
      <c r="H65" s="27"/>
      <c r="I65" s="27"/>
      <c r="J65" s="27"/>
      <c r="K65" s="137"/>
    </row>
    <row r="66" spans="2:11" x14ac:dyDescent="0.25">
      <c r="B66" s="5"/>
      <c r="K66" s="122"/>
    </row>
    <row r="67" spans="2:11" x14ac:dyDescent="0.25">
      <c r="B67" s="5"/>
      <c r="K67" s="122"/>
    </row>
    <row r="68" spans="2:11" x14ac:dyDescent="0.25">
      <c r="B68" s="5"/>
      <c r="K68" s="122"/>
    </row>
    <row r="69" spans="2:11" x14ac:dyDescent="0.25">
      <c r="B69" s="5"/>
      <c r="K69" s="122"/>
    </row>
    <row r="70" spans="2:11" x14ac:dyDescent="0.25">
      <c r="B70" s="5"/>
      <c r="K70" s="122"/>
    </row>
    <row r="71" spans="2:11" x14ac:dyDescent="0.25">
      <c r="B71" s="5"/>
      <c r="K71" s="122"/>
    </row>
    <row r="72" spans="2:11" x14ac:dyDescent="0.25">
      <c r="B72" s="5"/>
      <c r="K72" s="122"/>
    </row>
    <row r="73" spans="2:11" x14ac:dyDescent="0.25">
      <c r="B73" s="5"/>
      <c r="K73" s="122"/>
    </row>
    <row r="74" spans="2:11" x14ac:dyDescent="0.25">
      <c r="B74" s="5"/>
      <c r="K74" s="122"/>
    </row>
    <row r="75" spans="2:11" x14ac:dyDescent="0.25">
      <c r="B75" s="5"/>
      <c r="K75" s="122"/>
    </row>
    <row r="76" spans="2:11" s="16" customFormat="1" x14ac:dyDescent="0.25">
      <c r="B76" s="15"/>
      <c r="D76" s="28" t="s">
        <v>51</v>
      </c>
      <c r="E76" s="18"/>
      <c r="F76" s="81" t="s">
        <v>52</v>
      </c>
      <c r="G76" s="28" t="s">
        <v>51</v>
      </c>
      <c r="H76" s="18"/>
      <c r="I76" s="18"/>
      <c r="J76" s="82" t="s">
        <v>52</v>
      </c>
      <c r="K76" s="138"/>
    </row>
    <row r="77" spans="2:11" s="16" customFormat="1" ht="14.4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126"/>
    </row>
    <row r="81" spans="2:11" s="16" customFormat="1" ht="6.95" hidden="1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</row>
    <row r="82" spans="2:11" s="16" customFormat="1" ht="24.95" hidden="1" customHeight="1" x14ac:dyDescent="0.25">
      <c r="B82" s="15"/>
      <c r="C82" s="6" t="s">
        <v>92</v>
      </c>
    </row>
    <row r="83" spans="2:11" s="16" customFormat="1" ht="6.95" hidden="1" customHeight="1" x14ac:dyDescent="0.25">
      <c r="B83" s="15"/>
    </row>
    <row r="84" spans="2:11" s="16" customFormat="1" ht="12" hidden="1" customHeight="1" x14ac:dyDescent="0.25">
      <c r="B84" s="15"/>
      <c r="C84" s="11" t="s">
        <v>14</v>
      </c>
    </row>
    <row r="85" spans="2:11" s="16" customFormat="1" ht="26.25" hidden="1" customHeight="1" x14ac:dyDescent="0.25">
      <c r="B85" s="15"/>
      <c r="E85" s="162" t="str">
        <f>E7</f>
        <v>REKONSTRUKCE ELEKTROINSTALACE OBJEKTU A3 – HAVARIJNÍ STAV</v>
      </c>
      <c r="F85" s="163"/>
      <c r="G85" s="163"/>
      <c r="H85" s="163"/>
    </row>
    <row r="86" spans="2:11" s="16" customFormat="1" ht="12" hidden="1" customHeight="1" x14ac:dyDescent="0.25">
      <c r="B86" s="15"/>
      <c r="C86" s="11" t="s">
        <v>91</v>
      </c>
    </row>
    <row r="87" spans="2:11" s="16" customFormat="1" ht="16.5" hidden="1" customHeight="1" x14ac:dyDescent="0.25">
      <c r="B87" s="15"/>
      <c r="E87" s="160" t="str">
        <f>E9</f>
        <v>04 - rekonstrukce A1 - 4.NP</v>
      </c>
      <c r="F87" s="161"/>
      <c r="G87" s="161"/>
      <c r="H87" s="161"/>
    </row>
    <row r="88" spans="2:11" s="16" customFormat="1" ht="6.95" hidden="1" customHeight="1" x14ac:dyDescent="0.25">
      <c r="B88" s="15"/>
    </row>
    <row r="89" spans="2:11" s="16" customFormat="1" ht="12" hidden="1" customHeight="1" x14ac:dyDescent="0.25">
      <c r="B89" s="15"/>
      <c r="C89" s="11" t="s">
        <v>17</v>
      </c>
      <c r="F89" s="9" t="str">
        <f>F12</f>
        <v xml:space="preserve"> </v>
      </c>
      <c r="I89" s="11" t="s">
        <v>19</v>
      </c>
      <c r="J89" s="39" t="str">
        <f>IF(J12="","",J12)</f>
        <v>5. 3. 2023</v>
      </c>
    </row>
    <row r="90" spans="2:11" s="16" customFormat="1" ht="6.95" hidden="1" customHeight="1" x14ac:dyDescent="0.25">
      <c r="B90" s="15"/>
    </row>
    <row r="91" spans="2:11" s="16" customFormat="1" ht="15.2" hidden="1" customHeight="1" x14ac:dyDescent="0.25">
      <c r="B91" s="15"/>
      <c r="C91" s="11" t="s">
        <v>21</v>
      </c>
      <c r="F91" s="9" t="str">
        <f>E15</f>
        <v>SŠIPF Brno</v>
      </c>
      <c r="I91" s="11" t="s">
        <v>29</v>
      </c>
      <c r="J91" s="13" t="str">
        <f>E21</f>
        <v>Ing. Tomáš Blažek</v>
      </c>
    </row>
    <row r="92" spans="2:11" s="16" customFormat="1" ht="15.2" hidden="1" customHeight="1" x14ac:dyDescent="0.25">
      <c r="B92" s="15"/>
      <c r="C92" s="11" t="s">
        <v>27</v>
      </c>
      <c r="F92" s="9" t="str">
        <f>IF(E18="","",E18)</f>
        <v xml:space="preserve"> </v>
      </c>
      <c r="I92" s="11" t="s">
        <v>34</v>
      </c>
      <c r="J92" s="13" t="str">
        <f>E24</f>
        <v>Ing. Tomáš Blažek</v>
      </c>
    </row>
    <row r="93" spans="2:11" s="16" customFormat="1" ht="10.35" hidden="1" customHeight="1" x14ac:dyDescent="0.25">
      <c r="B93" s="15"/>
    </row>
    <row r="94" spans="2:11" s="16" customFormat="1" ht="29.25" hidden="1" customHeight="1" x14ac:dyDescent="0.25">
      <c r="B94" s="15"/>
      <c r="C94" s="83" t="s">
        <v>93</v>
      </c>
      <c r="D94" s="76"/>
      <c r="E94" s="76"/>
      <c r="F94" s="76"/>
      <c r="G94" s="76"/>
      <c r="H94" s="76"/>
      <c r="I94" s="76"/>
      <c r="J94" s="84" t="s">
        <v>94</v>
      </c>
      <c r="K94" s="76"/>
    </row>
    <row r="95" spans="2:11" s="16" customFormat="1" ht="10.35" hidden="1" customHeight="1" x14ac:dyDescent="0.25">
      <c r="B95" s="15"/>
    </row>
    <row r="96" spans="2:11" s="16" customFormat="1" ht="22.9" hidden="1" customHeight="1" x14ac:dyDescent="0.25">
      <c r="B96" s="15"/>
      <c r="C96" s="85" t="s">
        <v>95</v>
      </c>
      <c r="J96" s="53">
        <f>J130</f>
        <v>0</v>
      </c>
    </row>
    <row r="97" spans="2:11" s="87" customFormat="1" ht="24.95" hidden="1" customHeight="1" x14ac:dyDescent="0.25">
      <c r="B97" s="86"/>
      <c r="D97" s="88" t="s">
        <v>96</v>
      </c>
      <c r="E97" s="89"/>
      <c r="F97" s="89"/>
      <c r="G97" s="89"/>
      <c r="H97" s="89"/>
      <c r="I97" s="89"/>
      <c r="J97" s="90">
        <f>J131</f>
        <v>0</v>
      </c>
    </row>
    <row r="98" spans="2:11" s="92" customFormat="1" ht="19.899999999999999" hidden="1" customHeight="1" x14ac:dyDescent="0.25">
      <c r="B98" s="91"/>
      <c r="D98" s="93" t="s">
        <v>97</v>
      </c>
      <c r="E98" s="94"/>
      <c r="F98" s="94"/>
      <c r="G98" s="94"/>
      <c r="H98" s="94"/>
      <c r="I98" s="94"/>
      <c r="J98" s="95">
        <f>J132</f>
        <v>0</v>
      </c>
    </row>
    <row r="99" spans="2:11" s="87" customFormat="1" ht="24.95" hidden="1" customHeight="1" x14ac:dyDescent="0.25">
      <c r="B99" s="86"/>
      <c r="D99" s="88" t="s">
        <v>98</v>
      </c>
      <c r="E99" s="89"/>
      <c r="F99" s="89"/>
      <c r="G99" s="89"/>
      <c r="H99" s="89"/>
      <c r="I99" s="89"/>
      <c r="J99" s="90">
        <f>J141</f>
        <v>0</v>
      </c>
    </row>
    <row r="100" spans="2:11" s="87" customFormat="1" ht="24.95" hidden="1" customHeight="1" x14ac:dyDescent="0.25">
      <c r="B100" s="86"/>
      <c r="D100" s="88" t="s">
        <v>99</v>
      </c>
      <c r="E100" s="89"/>
      <c r="F100" s="89"/>
      <c r="G100" s="89"/>
      <c r="H100" s="89"/>
      <c r="I100" s="89"/>
      <c r="J100" s="90">
        <f>J145</f>
        <v>0</v>
      </c>
    </row>
    <row r="101" spans="2:11" s="92" customFormat="1" ht="19.899999999999999" hidden="1" customHeight="1" x14ac:dyDescent="0.25">
      <c r="B101" s="91"/>
      <c r="D101" s="93" t="s">
        <v>100</v>
      </c>
      <c r="E101" s="94"/>
      <c r="F101" s="94"/>
      <c r="G101" s="94"/>
      <c r="H101" s="94"/>
      <c r="I101" s="94"/>
      <c r="J101" s="95">
        <f>J146</f>
        <v>0</v>
      </c>
    </row>
    <row r="102" spans="2:11" s="87" customFormat="1" ht="24.95" hidden="1" customHeight="1" x14ac:dyDescent="0.25">
      <c r="B102" s="86"/>
      <c r="D102" s="88" t="s">
        <v>101</v>
      </c>
      <c r="E102" s="89"/>
      <c r="F102" s="89"/>
      <c r="G102" s="89"/>
      <c r="H102" s="89"/>
      <c r="I102" s="89"/>
      <c r="J102" s="90">
        <f>J154</f>
        <v>0</v>
      </c>
    </row>
    <row r="103" spans="2:11" s="92" customFormat="1" ht="19.899999999999999" hidden="1" customHeight="1" x14ac:dyDescent="0.25">
      <c r="B103" s="91"/>
      <c r="D103" s="93" t="s">
        <v>102</v>
      </c>
      <c r="E103" s="94"/>
      <c r="F103" s="94"/>
      <c r="G103" s="94"/>
      <c r="H103" s="94"/>
      <c r="I103" s="94"/>
      <c r="J103" s="95">
        <f>J155</f>
        <v>0</v>
      </c>
    </row>
    <row r="104" spans="2:11" s="92" customFormat="1" ht="19.899999999999999" hidden="1" customHeight="1" x14ac:dyDescent="0.25">
      <c r="B104" s="91"/>
      <c r="D104" s="93" t="s">
        <v>103</v>
      </c>
      <c r="E104" s="94"/>
      <c r="F104" s="94"/>
      <c r="G104" s="94"/>
      <c r="H104" s="94"/>
      <c r="I104" s="94"/>
      <c r="J104" s="95">
        <f>J204</f>
        <v>0</v>
      </c>
    </row>
    <row r="105" spans="2:11" s="92" customFormat="1" ht="19.899999999999999" hidden="1" customHeight="1" x14ac:dyDescent="0.25">
      <c r="B105" s="91"/>
      <c r="D105" s="93" t="s">
        <v>104</v>
      </c>
      <c r="E105" s="94"/>
      <c r="F105" s="94"/>
      <c r="G105" s="94"/>
      <c r="H105" s="94"/>
      <c r="I105" s="94"/>
      <c r="J105" s="95">
        <f>J213</f>
        <v>0</v>
      </c>
    </row>
    <row r="106" spans="2:11" s="92" customFormat="1" ht="19.899999999999999" hidden="1" customHeight="1" x14ac:dyDescent="0.25">
      <c r="B106" s="91"/>
      <c r="D106" s="93" t="s">
        <v>105</v>
      </c>
      <c r="E106" s="94"/>
      <c r="F106" s="94"/>
      <c r="G106" s="94"/>
      <c r="H106" s="94"/>
      <c r="I106" s="94"/>
      <c r="J106" s="95">
        <f>J220</f>
        <v>0</v>
      </c>
    </row>
    <row r="107" spans="2:11" s="92" customFormat="1" ht="19.899999999999999" hidden="1" customHeight="1" x14ac:dyDescent="0.25">
      <c r="B107" s="91"/>
      <c r="D107" s="93" t="s">
        <v>106</v>
      </c>
      <c r="E107" s="94"/>
      <c r="F107" s="94"/>
      <c r="G107" s="94"/>
      <c r="H107" s="94"/>
      <c r="I107" s="94"/>
      <c r="J107" s="95">
        <f>J229</f>
        <v>0</v>
      </c>
    </row>
    <row r="108" spans="2:11" s="92" customFormat="1" ht="19.899999999999999" hidden="1" customHeight="1" x14ac:dyDescent="0.25">
      <c r="B108" s="91"/>
      <c r="D108" s="93" t="s">
        <v>107</v>
      </c>
      <c r="E108" s="94"/>
      <c r="F108" s="94"/>
      <c r="G108" s="94"/>
      <c r="H108" s="94"/>
      <c r="I108" s="94"/>
      <c r="J108" s="95">
        <f>J236</f>
        <v>0</v>
      </c>
    </row>
    <row r="109" spans="2:11" s="87" customFormat="1" ht="24.95" hidden="1" customHeight="1" x14ac:dyDescent="0.25">
      <c r="B109" s="86"/>
      <c r="D109" s="88" t="s">
        <v>108</v>
      </c>
      <c r="E109" s="89"/>
      <c r="F109" s="89"/>
      <c r="G109" s="89"/>
      <c r="H109" s="89"/>
      <c r="I109" s="89"/>
      <c r="J109" s="90">
        <f>J238</f>
        <v>0</v>
      </c>
    </row>
    <row r="110" spans="2:11" s="92" customFormat="1" ht="19.899999999999999" hidden="1" customHeight="1" x14ac:dyDescent="0.25">
      <c r="B110" s="91"/>
      <c r="D110" s="93" t="s">
        <v>109</v>
      </c>
      <c r="E110" s="94"/>
      <c r="F110" s="94"/>
      <c r="G110" s="94"/>
      <c r="H110" s="94"/>
      <c r="I110" s="94"/>
      <c r="J110" s="95">
        <f>J239</f>
        <v>0</v>
      </c>
    </row>
    <row r="111" spans="2:11" s="16" customFormat="1" ht="21.75" hidden="1" customHeight="1" x14ac:dyDescent="0.25">
      <c r="B111" s="15"/>
    </row>
    <row r="112" spans="2:11" s="16" customFormat="1" ht="6.95" hidden="1" customHeight="1" x14ac:dyDescent="0.25">
      <c r="B112" s="29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2:11" hidden="1" x14ac:dyDescent="0.25"/>
    <row r="114" spans="2:11" hidden="1" x14ac:dyDescent="0.25"/>
    <row r="115" spans="2:11" hidden="1" x14ac:dyDescent="0.25"/>
    <row r="116" spans="2:11" s="16" customFormat="1" ht="6.95" customHeight="1" x14ac:dyDescent="0.25">
      <c r="B116" s="31"/>
      <c r="C116" s="32"/>
      <c r="D116" s="32"/>
      <c r="E116" s="32"/>
      <c r="F116" s="32"/>
      <c r="G116" s="32"/>
      <c r="H116" s="32"/>
      <c r="I116" s="32"/>
      <c r="J116" s="32"/>
      <c r="K116" s="128"/>
    </row>
    <row r="117" spans="2:11" s="16" customFormat="1" ht="24.95" customHeight="1" x14ac:dyDescent="0.25">
      <c r="B117" s="15"/>
      <c r="C117" s="6" t="s">
        <v>110</v>
      </c>
      <c r="K117" s="123"/>
    </row>
    <row r="118" spans="2:11" s="16" customFormat="1" ht="6.95" customHeight="1" x14ac:dyDescent="0.25">
      <c r="B118" s="15"/>
      <c r="K118" s="123"/>
    </row>
    <row r="119" spans="2:11" s="16" customFormat="1" ht="12" customHeight="1" x14ac:dyDescent="0.25">
      <c r="B119" s="15"/>
      <c r="C119" s="11" t="s">
        <v>14</v>
      </c>
      <c r="K119" s="123"/>
    </row>
    <row r="120" spans="2:11" s="16" customFormat="1" ht="26.25" customHeight="1" x14ac:dyDescent="0.25">
      <c r="B120" s="15"/>
      <c r="E120" s="162" t="str">
        <f>E7</f>
        <v>REKONSTRUKCE ELEKTROINSTALACE OBJEKTU A3 – HAVARIJNÍ STAV</v>
      </c>
      <c r="F120" s="163"/>
      <c r="G120" s="163"/>
      <c r="H120" s="163"/>
      <c r="K120" s="123"/>
    </row>
    <row r="121" spans="2:11" s="16" customFormat="1" ht="12" customHeight="1" x14ac:dyDescent="0.25">
      <c r="B121" s="15"/>
      <c r="C121" s="11" t="s">
        <v>91</v>
      </c>
      <c r="K121" s="123"/>
    </row>
    <row r="122" spans="2:11" s="16" customFormat="1" ht="16.5" customHeight="1" x14ac:dyDescent="0.25">
      <c r="B122" s="15"/>
      <c r="E122" s="160" t="str">
        <f>E9</f>
        <v>04 - rekonstrukce A1 - 4.NP</v>
      </c>
      <c r="F122" s="161"/>
      <c r="G122" s="161"/>
      <c r="H122" s="161"/>
      <c r="K122" s="123"/>
    </row>
    <row r="123" spans="2:11" s="16" customFormat="1" ht="6.95" customHeight="1" x14ac:dyDescent="0.25">
      <c r="B123" s="15"/>
      <c r="K123" s="123"/>
    </row>
    <row r="124" spans="2:11" s="16" customFormat="1" ht="12" customHeight="1" x14ac:dyDescent="0.25">
      <c r="B124" s="15"/>
      <c r="C124" s="11" t="s">
        <v>17</v>
      </c>
      <c r="F124" s="9" t="str">
        <f>F12</f>
        <v xml:space="preserve"> </v>
      </c>
      <c r="I124" s="11" t="s">
        <v>19</v>
      </c>
      <c r="J124" s="39" t="str">
        <f>IF(J12="","",J12)</f>
        <v>5. 3. 2023</v>
      </c>
      <c r="K124" s="123"/>
    </row>
    <row r="125" spans="2:11" s="16" customFormat="1" ht="6.95" customHeight="1" x14ac:dyDescent="0.25">
      <c r="B125" s="15"/>
      <c r="K125" s="123"/>
    </row>
    <row r="126" spans="2:11" s="16" customFormat="1" ht="15.2" customHeight="1" x14ac:dyDescent="0.25">
      <c r="B126" s="15"/>
      <c r="C126" s="11" t="s">
        <v>21</v>
      </c>
      <c r="F126" s="9" t="str">
        <f>E15</f>
        <v>SŠIPF Brno</v>
      </c>
      <c r="I126" s="11" t="s">
        <v>29</v>
      </c>
      <c r="J126" s="13" t="str">
        <f>E21</f>
        <v>Ing. Tomáš Blažek</v>
      </c>
      <c r="K126" s="123"/>
    </row>
    <row r="127" spans="2:11" s="16" customFormat="1" ht="15.2" customHeight="1" x14ac:dyDescent="0.25">
      <c r="B127" s="15"/>
      <c r="C127" s="11" t="s">
        <v>27</v>
      </c>
      <c r="F127" s="9" t="str">
        <f>IF(E18="","",E18)</f>
        <v xml:space="preserve"> </v>
      </c>
      <c r="I127" s="11" t="s">
        <v>34</v>
      </c>
      <c r="J127" s="13" t="str">
        <f>E24</f>
        <v>Ing. Tomáš Blažek</v>
      </c>
      <c r="K127" s="123"/>
    </row>
    <row r="128" spans="2:11" s="16" customFormat="1" ht="10.35" customHeight="1" x14ac:dyDescent="0.25">
      <c r="B128" s="15"/>
      <c r="K128" s="123"/>
    </row>
    <row r="129" spans="2:11" s="100" customFormat="1" ht="29.25" customHeight="1" x14ac:dyDescent="0.25">
      <c r="B129" s="96"/>
      <c r="C129" s="97" t="s">
        <v>111</v>
      </c>
      <c r="D129" s="98" t="s">
        <v>61</v>
      </c>
      <c r="E129" s="98" t="s">
        <v>57</v>
      </c>
      <c r="F129" s="98" t="s">
        <v>58</v>
      </c>
      <c r="G129" s="98" t="s">
        <v>112</v>
      </c>
      <c r="H129" s="98" t="s">
        <v>113</v>
      </c>
      <c r="I129" s="98" t="s">
        <v>114</v>
      </c>
      <c r="J129" s="99" t="s">
        <v>94</v>
      </c>
      <c r="K129" s="139" t="s">
        <v>115</v>
      </c>
    </row>
    <row r="130" spans="2:11" s="16" customFormat="1" ht="22.9" customHeight="1" x14ac:dyDescent="0.25">
      <c r="B130" s="15"/>
      <c r="C130" s="51" t="s">
        <v>116</v>
      </c>
      <c r="J130" s="101">
        <f>J131+J141+J145+J154+J238</f>
        <v>0</v>
      </c>
      <c r="K130" s="123"/>
    </row>
    <row r="131" spans="2:11" s="103" customFormat="1" ht="25.9" customHeight="1" x14ac:dyDescent="0.2">
      <c r="B131" s="102"/>
      <c r="D131" s="104" t="s">
        <v>75</v>
      </c>
      <c r="E131" s="105" t="s">
        <v>117</v>
      </c>
      <c r="F131" s="105" t="s">
        <v>118</v>
      </c>
      <c r="J131" s="106">
        <f>J132</f>
        <v>0</v>
      </c>
      <c r="K131" s="140"/>
    </row>
    <row r="132" spans="2:11" s="103" customFormat="1" ht="22.9" customHeight="1" x14ac:dyDescent="0.2">
      <c r="B132" s="102"/>
      <c r="D132" s="104" t="s">
        <v>75</v>
      </c>
      <c r="E132" s="107" t="s">
        <v>119</v>
      </c>
      <c r="F132" s="107" t="s">
        <v>120</v>
      </c>
      <c r="J132" s="108">
        <f>SUM(J133:J140)</f>
        <v>0</v>
      </c>
      <c r="K132" s="140"/>
    </row>
    <row r="133" spans="2:11" s="16" customFormat="1" ht="16.5" customHeight="1" x14ac:dyDescent="0.25">
      <c r="B133" s="15"/>
      <c r="C133" s="109" t="s">
        <v>81</v>
      </c>
      <c r="D133" s="109" t="s">
        <v>121</v>
      </c>
      <c r="E133" s="110" t="s">
        <v>122</v>
      </c>
      <c r="F133" s="111" t="s">
        <v>123</v>
      </c>
      <c r="G133" s="112" t="s">
        <v>124</v>
      </c>
      <c r="H133" s="113">
        <v>1.6</v>
      </c>
      <c r="I133" s="149"/>
      <c r="J133" s="114">
        <f>H133*I133</f>
        <v>0</v>
      </c>
      <c r="K133" s="141"/>
    </row>
    <row r="134" spans="2:11" s="16" customFormat="1" ht="24.2" customHeight="1" x14ac:dyDescent="0.25">
      <c r="B134" s="15"/>
      <c r="C134" s="109" t="s">
        <v>83</v>
      </c>
      <c r="D134" s="109" t="s">
        <v>121</v>
      </c>
      <c r="E134" s="110" t="s">
        <v>126</v>
      </c>
      <c r="F134" s="111" t="s">
        <v>127</v>
      </c>
      <c r="G134" s="112" t="s">
        <v>124</v>
      </c>
      <c r="H134" s="113">
        <v>24</v>
      </c>
      <c r="I134" s="149"/>
      <c r="J134" s="114">
        <f t="shared" ref="J134:J140" si="0">H134*I134</f>
        <v>0</v>
      </c>
      <c r="K134" s="141"/>
    </row>
    <row r="135" spans="2:11" s="16" customFormat="1" ht="24.2" customHeight="1" x14ac:dyDescent="0.25">
      <c r="B135" s="15"/>
      <c r="C135" s="109" t="s">
        <v>128</v>
      </c>
      <c r="D135" s="109" t="s">
        <v>121</v>
      </c>
      <c r="E135" s="110" t="s">
        <v>129</v>
      </c>
      <c r="F135" s="111" t="s">
        <v>130</v>
      </c>
      <c r="G135" s="112" t="s">
        <v>124</v>
      </c>
      <c r="H135" s="113">
        <v>0.8</v>
      </c>
      <c r="I135" s="149"/>
      <c r="J135" s="114">
        <f t="shared" si="0"/>
        <v>0</v>
      </c>
      <c r="K135" s="141"/>
    </row>
    <row r="136" spans="2:11" s="16" customFormat="1" ht="24.2" customHeight="1" x14ac:dyDescent="0.25">
      <c r="B136" s="15"/>
      <c r="C136" s="109" t="s">
        <v>125</v>
      </c>
      <c r="D136" s="109" t="s">
        <v>121</v>
      </c>
      <c r="E136" s="110" t="s">
        <v>131</v>
      </c>
      <c r="F136" s="111" t="s">
        <v>132</v>
      </c>
      <c r="G136" s="112" t="s">
        <v>124</v>
      </c>
      <c r="H136" s="113">
        <v>4</v>
      </c>
      <c r="I136" s="149"/>
      <c r="J136" s="114">
        <f t="shared" si="0"/>
        <v>0</v>
      </c>
      <c r="K136" s="141"/>
    </row>
    <row r="137" spans="2:11" s="16" customFormat="1" ht="24.2" customHeight="1" x14ac:dyDescent="0.25">
      <c r="B137" s="15"/>
      <c r="C137" s="109" t="s">
        <v>133</v>
      </c>
      <c r="D137" s="109" t="s">
        <v>121</v>
      </c>
      <c r="E137" s="110" t="s">
        <v>134</v>
      </c>
      <c r="F137" s="111" t="s">
        <v>135</v>
      </c>
      <c r="G137" s="112" t="s">
        <v>124</v>
      </c>
      <c r="H137" s="113">
        <v>0.8</v>
      </c>
      <c r="I137" s="149"/>
      <c r="J137" s="114">
        <f t="shared" si="0"/>
        <v>0</v>
      </c>
      <c r="K137" s="141"/>
    </row>
    <row r="138" spans="2:11" s="16" customFormat="1" ht="24.2" customHeight="1" x14ac:dyDescent="0.25">
      <c r="B138" s="15"/>
      <c r="C138" s="109" t="s">
        <v>136</v>
      </c>
      <c r="D138" s="109" t="s">
        <v>121</v>
      </c>
      <c r="E138" s="110" t="s">
        <v>137</v>
      </c>
      <c r="F138" s="111" t="s">
        <v>138</v>
      </c>
      <c r="G138" s="112" t="s">
        <v>124</v>
      </c>
      <c r="H138" s="113">
        <v>4</v>
      </c>
      <c r="I138" s="149"/>
      <c r="J138" s="114">
        <f t="shared" si="0"/>
        <v>0</v>
      </c>
      <c r="K138" s="141"/>
    </row>
    <row r="139" spans="2:11" s="16" customFormat="1" ht="24.2" customHeight="1" x14ac:dyDescent="0.25">
      <c r="B139" s="15"/>
      <c r="C139" s="109" t="s">
        <v>139</v>
      </c>
      <c r="D139" s="109" t="s">
        <v>121</v>
      </c>
      <c r="E139" s="110" t="s">
        <v>140</v>
      </c>
      <c r="F139" s="111" t="s">
        <v>141</v>
      </c>
      <c r="G139" s="112" t="s">
        <v>124</v>
      </c>
      <c r="H139" s="113">
        <v>1.6</v>
      </c>
      <c r="I139" s="149"/>
      <c r="J139" s="114">
        <f t="shared" si="0"/>
        <v>0</v>
      </c>
      <c r="K139" s="141"/>
    </row>
    <row r="140" spans="2:11" s="16" customFormat="1" ht="24.2" customHeight="1" x14ac:dyDescent="0.25">
      <c r="B140" s="15"/>
      <c r="C140" s="109" t="s">
        <v>142</v>
      </c>
      <c r="D140" s="109" t="s">
        <v>121</v>
      </c>
      <c r="E140" s="110" t="s">
        <v>143</v>
      </c>
      <c r="F140" s="111" t="s">
        <v>144</v>
      </c>
      <c r="G140" s="112" t="s">
        <v>124</v>
      </c>
      <c r="H140" s="113">
        <v>1.6</v>
      </c>
      <c r="I140" s="149"/>
      <c r="J140" s="114">
        <f t="shared" si="0"/>
        <v>0</v>
      </c>
      <c r="K140" s="141"/>
    </row>
    <row r="141" spans="2:11" s="103" customFormat="1" ht="25.9" customHeight="1" x14ac:dyDescent="0.2">
      <c r="B141" s="102"/>
      <c r="D141" s="104" t="s">
        <v>75</v>
      </c>
      <c r="E141" s="105" t="s">
        <v>145</v>
      </c>
      <c r="F141" s="105" t="s">
        <v>146</v>
      </c>
      <c r="I141" s="198"/>
      <c r="J141" s="106">
        <f>SUM(J142:J144)</f>
        <v>0</v>
      </c>
      <c r="K141" s="140"/>
    </row>
    <row r="142" spans="2:11" s="16" customFormat="1" ht="21.75" customHeight="1" x14ac:dyDescent="0.25">
      <c r="B142" s="15"/>
      <c r="C142" s="144" t="s">
        <v>150</v>
      </c>
      <c r="D142" s="144" t="s">
        <v>121</v>
      </c>
      <c r="E142" s="145" t="s">
        <v>151</v>
      </c>
      <c r="F142" s="146" t="s">
        <v>496</v>
      </c>
      <c r="G142" s="147" t="s">
        <v>147</v>
      </c>
      <c r="H142" s="148">
        <v>45</v>
      </c>
      <c r="I142" s="149"/>
      <c r="J142" s="114">
        <f t="shared" ref="J142:J144" si="1">H142*I142</f>
        <v>0</v>
      </c>
      <c r="K142" s="141"/>
    </row>
    <row r="143" spans="2:11" s="16" customFormat="1" ht="37.9" customHeight="1" x14ac:dyDescent="0.25">
      <c r="B143" s="15"/>
      <c r="C143" s="150" t="s">
        <v>8</v>
      </c>
      <c r="D143" s="150" t="s">
        <v>149</v>
      </c>
      <c r="E143" s="151" t="s">
        <v>152</v>
      </c>
      <c r="F143" s="152" t="s">
        <v>497</v>
      </c>
      <c r="G143" s="153" t="s">
        <v>147</v>
      </c>
      <c r="H143" s="154">
        <v>45</v>
      </c>
      <c r="I143" s="155"/>
      <c r="J143" s="155">
        <f t="shared" si="1"/>
        <v>0</v>
      </c>
      <c r="K143" s="142"/>
    </row>
    <row r="144" spans="2:11" s="16" customFormat="1" ht="24.2" customHeight="1" x14ac:dyDescent="0.25">
      <c r="B144" s="15"/>
      <c r="C144" s="109" t="s">
        <v>153</v>
      </c>
      <c r="D144" s="109" t="s">
        <v>121</v>
      </c>
      <c r="E144" s="110" t="s">
        <v>154</v>
      </c>
      <c r="F144" s="111" t="s">
        <v>155</v>
      </c>
      <c r="G144" s="112" t="s">
        <v>156</v>
      </c>
      <c r="H144" s="113">
        <v>10</v>
      </c>
      <c r="I144" s="149"/>
      <c r="J144" s="114">
        <f t="shared" si="1"/>
        <v>0</v>
      </c>
      <c r="K144" s="141"/>
    </row>
    <row r="145" spans="2:11" s="103" customFormat="1" ht="25.9" customHeight="1" x14ac:dyDescent="0.2">
      <c r="B145" s="102"/>
      <c r="D145" s="104" t="s">
        <v>75</v>
      </c>
      <c r="E145" s="105" t="s">
        <v>157</v>
      </c>
      <c r="F145" s="105" t="s">
        <v>158</v>
      </c>
      <c r="I145" s="198"/>
      <c r="J145" s="106">
        <f>J146</f>
        <v>0</v>
      </c>
      <c r="K145" s="140"/>
    </row>
    <row r="146" spans="2:11" s="103" customFormat="1" ht="22.9" customHeight="1" x14ac:dyDescent="0.2">
      <c r="B146" s="102"/>
      <c r="D146" s="104" t="s">
        <v>75</v>
      </c>
      <c r="E146" s="107" t="s">
        <v>159</v>
      </c>
      <c r="F146" s="107" t="s">
        <v>160</v>
      </c>
      <c r="I146" s="198"/>
      <c r="J146" s="108">
        <f>SUM(J147:J153)</f>
        <v>0</v>
      </c>
      <c r="K146" s="140"/>
    </row>
    <row r="147" spans="2:11" s="16" customFormat="1" ht="24.2" customHeight="1" x14ac:dyDescent="0.25">
      <c r="B147" s="15"/>
      <c r="C147" s="109" t="s">
        <v>161</v>
      </c>
      <c r="D147" s="109" t="s">
        <v>121</v>
      </c>
      <c r="E147" s="110" t="s">
        <v>162</v>
      </c>
      <c r="F147" s="111" t="s">
        <v>163</v>
      </c>
      <c r="G147" s="112" t="s">
        <v>164</v>
      </c>
      <c r="H147" s="113">
        <v>69</v>
      </c>
      <c r="I147" s="149"/>
      <c r="J147" s="114">
        <f t="shared" ref="J147:J153" si="2">H147*I147</f>
        <v>0</v>
      </c>
      <c r="K147" s="141"/>
    </row>
    <row r="148" spans="2:11" s="16" customFormat="1" ht="24.2" customHeight="1" x14ac:dyDescent="0.25">
      <c r="B148" s="15"/>
      <c r="C148" s="115" t="s">
        <v>165</v>
      </c>
      <c r="D148" s="115" t="s">
        <v>149</v>
      </c>
      <c r="E148" s="116" t="s">
        <v>428</v>
      </c>
      <c r="F148" s="117" t="s">
        <v>429</v>
      </c>
      <c r="G148" s="118" t="s">
        <v>164</v>
      </c>
      <c r="H148" s="119">
        <v>30</v>
      </c>
      <c r="I148" s="155"/>
      <c r="J148" s="155">
        <f t="shared" si="2"/>
        <v>0</v>
      </c>
      <c r="K148" s="142"/>
    </row>
    <row r="149" spans="2:11" s="16" customFormat="1" ht="24.2" customHeight="1" x14ac:dyDescent="0.25">
      <c r="B149" s="15"/>
      <c r="C149" s="115" t="s">
        <v>171</v>
      </c>
      <c r="D149" s="115" t="s">
        <v>149</v>
      </c>
      <c r="E149" s="116" t="s">
        <v>172</v>
      </c>
      <c r="F149" s="117" t="s">
        <v>173</v>
      </c>
      <c r="G149" s="118" t="s">
        <v>164</v>
      </c>
      <c r="H149" s="119">
        <v>5</v>
      </c>
      <c r="I149" s="155"/>
      <c r="J149" s="155">
        <f t="shared" si="2"/>
        <v>0</v>
      </c>
      <c r="K149" s="142"/>
    </row>
    <row r="150" spans="2:11" s="16" customFormat="1" ht="24.2" customHeight="1" x14ac:dyDescent="0.25">
      <c r="B150" s="15"/>
      <c r="C150" s="115" t="s">
        <v>174</v>
      </c>
      <c r="D150" s="115" t="s">
        <v>149</v>
      </c>
      <c r="E150" s="116" t="s">
        <v>175</v>
      </c>
      <c r="F150" s="117" t="s">
        <v>176</v>
      </c>
      <c r="G150" s="118" t="s">
        <v>164</v>
      </c>
      <c r="H150" s="119">
        <v>23</v>
      </c>
      <c r="I150" s="155"/>
      <c r="J150" s="155">
        <f t="shared" si="2"/>
        <v>0</v>
      </c>
      <c r="K150" s="142"/>
    </row>
    <row r="151" spans="2:11" s="16" customFormat="1" ht="24.2" customHeight="1" x14ac:dyDescent="0.25">
      <c r="B151" s="15"/>
      <c r="C151" s="115" t="s">
        <v>177</v>
      </c>
      <c r="D151" s="115" t="s">
        <v>149</v>
      </c>
      <c r="E151" s="116" t="s">
        <v>178</v>
      </c>
      <c r="F151" s="117" t="s">
        <v>179</v>
      </c>
      <c r="G151" s="118" t="s">
        <v>164</v>
      </c>
      <c r="H151" s="119">
        <v>3</v>
      </c>
      <c r="I151" s="155"/>
      <c r="J151" s="155">
        <f t="shared" si="2"/>
        <v>0</v>
      </c>
      <c r="K151" s="142"/>
    </row>
    <row r="152" spans="2:11" s="16" customFormat="1" ht="24.2" customHeight="1" x14ac:dyDescent="0.25">
      <c r="B152" s="15"/>
      <c r="C152" s="115" t="s">
        <v>180</v>
      </c>
      <c r="D152" s="115" t="s">
        <v>149</v>
      </c>
      <c r="E152" s="116" t="s">
        <v>181</v>
      </c>
      <c r="F152" s="117" t="s">
        <v>182</v>
      </c>
      <c r="G152" s="118" t="s">
        <v>164</v>
      </c>
      <c r="H152" s="119">
        <v>5</v>
      </c>
      <c r="I152" s="155"/>
      <c r="J152" s="155">
        <f t="shared" si="2"/>
        <v>0</v>
      </c>
      <c r="K152" s="142"/>
    </row>
    <row r="153" spans="2:11" s="16" customFormat="1" ht="24.2" customHeight="1" x14ac:dyDescent="0.25">
      <c r="B153" s="15"/>
      <c r="C153" s="115" t="s">
        <v>183</v>
      </c>
      <c r="D153" s="115" t="s">
        <v>149</v>
      </c>
      <c r="E153" s="116" t="s">
        <v>184</v>
      </c>
      <c r="F153" s="117" t="s">
        <v>185</v>
      </c>
      <c r="G153" s="118" t="s">
        <v>164</v>
      </c>
      <c r="H153" s="119">
        <v>3</v>
      </c>
      <c r="I153" s="155"/>
      <c r="J153" s="155">
        <f t="shared" si="2"/>
        <v>0</v>
      </c>
      <c r="K153" s="142"/>
    </row>
    <row r="154" spans="2:11" s="103" customFormat="1" ht="25.9" customHeight="1" x14ac:dyDescent="0.2">
      <c r="B154" s="102"/>
      <c r="D154" s="104" t="s">
        <v>75</v>
      </c>
      <c r="E154" s="105" t="s">
        <v>149</v>
      </c>
      <c r="F154" s="105" t="s">
        <v>188</v>
      </c>
      <c r="I154" s="198"/>
      <c r="J154" s="106">
        <f>J155+J204+J213+J220+J229+J236</f>
        <v>0</v>
      </c>
      <c r="K154" s="140"/>
    </row>
    <row r="155" spans="2:11" s="103" customFormat="1" ht="22.9" customHeight="1" x14ac:dyDescent="0.2">
      <c r="B155" s="102"/>
      <c r="D155" s="104" t="s">
        <v>75</v>
      </c>
      <c r="E155" s="107" t="s">
        <v>189</v>
      </c>
      <c r="F155" s="107" t="s">
        <v>190</v>
      </c>
      <c r="I155" s="198"/>
      <c r="J155" s="108">
        <f>SUM(J156:J203)</f>
        <v>0</v>
      </c>
      <c r="K155" s="140"/>
    </row>
    <row r="156" spans="2:11" s="16" customFormat="1" ht="24.2" customHeight="1" x14ac:dyDescent="0.25">
      <c r="B156" s="15"/>
      <c r="C156" s="109" t="s">
        <v>191</v>
      </c>
      <c r="D156" s="109" t="s">
        <v>121</v>
      </c>
      <c r="E156" s="110" t="s">
        <v>192</v>
      </c>
      <c r="F156" s="111" t="s">
        <v>193</v>
      </c>
      <c r="G156" s="112" t="s">
        <v>156</v>
      </c>
      <c r="H156" s="113">
        <v>11</v>
      </c>
      <c r="I156" s="149"/>
      <c r="J156" s="114">
        <f t="shared" ref="J156:J203" si="3">H156*I156</f>
        <v>0</v>
      </c>
      <c r="K156" s="141"/>
    </row>
    <row r="157" spans="2:11" s="16" customFormat="1" ht="24.2" customHeight="1" x14ac:dyDescent="0.25">
      <c r="B157" s="15"/>
      <c r="C157" s="115" t="s">
        <v>194</v>
      </c>
      <c r="D157" s="115" t="s">
        <v>149</v>
      </c>
      <c r="E157" s="116" t="s">
        <v>195</v>
      </c>
      <c r="F157" s="117" t="s">
        <v>528</v>
      </c>
      <c r="G157" s="118" t="s">
        <v>156</v>
      </c>
      <c r="H157" s="119">
        <v>9</v>
      </c>
      <c r="I157" s="155"/>
      <c r="J157" s="155">
        <f t="shared" si="3"/>
        <v>0</v>
      </c>
      <c r="K157" s="142"/>
    </row>
    <row r="158" spans="2:11" s="16" customFormat="1" ht="24.2" customHeight="1" x14ac:dyDescent="0.25">
      <c r="B158" s="15"/>
      <c r="C158" s="115" t="s">
        <v>197</v>
      </c>
      <c r="D158" s="115" t="s">
        <v>149</v>
      </c>
      <c r="E158" s="116" t="s">
        <v>198</v>
      </c>
      <c r="F158" s="117" t="s">
        <v>199</v>
      </c>
      <c r="G158" s="118" t="s">
        <v>156</v>
      </c>
      <c r="H158" s="119">
        <v>2</v>
      </c>
      <c r="I158" s="155"/>
      <c r="J158" s="155">
        <f t="shared" si="3"/>
        <v>0</v>
      </c>
      <c r="K158" s="142"/>
    </row>
    <row r="159" spans="2:11" s="16" customFormat="1" ht="24.2" customHeight="1" x14ac:dyDescent="0.25">
      <c r="B159" s="15"/>
      <c r="C159" s="109" t="s">
        <v>200</v>
      </c>
      <c r="D159" s="109" t="s">
        <v>121</v>
      </c>
      <c r="E159" s="110" t="s">
        <v>201</v>
      </c>
      <c r="F159" s="111" t="s">
        <v>202</v>
      </c>
      <c r="G159" s="112" t="s">
        <v>147</v>
      </c>
      <c r="H159" s="113">
        <v>350</v>
      </c>
      <c r="I159" s="149"/>
      <c r="J159" s="114">
        <f t="shared" si="3"/>
        <v>0</v>
      </c>
      <c r="K159" s="141"/>
    </row>
    <row r="160" spans="2:11" s="16" customFormat="1" ht="24.2" customHeight="1" x14ac:dyDescent="0.25">
      <c r="B160" s="15"/>
      <c r="C160" s="115" t="s">
        <v>203</v>
      </c>
      <c r="D160" s="115" t="s">
        <v>149</v>
      </c>
      <c r="E160" s="116" t="s">
        <v>204</v>
      </c>
      <c r="F160" s="117" t="s">
        <v>205</v>
      </c>
      <c r="G160" s="118" t="s">
        <v>147</v>
      </c>
      <c r="H160" s="119">
        <v>350</v>
      </c>
      <c r="I160" s="155"/>
      <c r="J160" s="155">
        <f t="shared" si="3"/>
        <v>0</v>
      </c>
      <c r="K160" s="142"/>
    </row>
    <row r="161" spans="2:11" s="16" customFormat="1" ht="24.2" customHeight="1" x14ac:dyDescent="0.25">
      <c r="B161" s="15"/>
      <c r="C161" s="109" t="s">
        <v>206</v>
      </c>
      <c r="D161" s="109" t="s">
        <v>121</v>
      </c>
      <c r="E161" s="110" t="s">
        <v>207</v>
      </c>
      <c r="F161" s="111" t="s">
        <v>208</v>
      </c>
      <c r="G161" s="112" t="s">
        <v>156</v>
      </c>
      <c r="H161" s="113">
        <v>265</v>
      </c>
      <c r="I161" s="149"/>
      <c r="J161" s="114">
        <f t="shared" si="3"/>
        <v>0</v>
      </c>
      <c r="K161" s="141"/>
    </row>
    <row r="162" spans="2:11" s="16" customFormat="1" ht="24.2" customHeight="1" x14ac:dyDescent="0.25">
      <c r="B162" s="15"/>
      <c r="C162" s="115" t="s">
        <v>209</v>
      </c>
      <c r="D162" s="115" t="s">
        <v>149</v>
      </c>
      <c r="E162" s="116" t="s">
        <v>210</v>
      </c>
      <c r="F162" s="117" t="s">
        <v>211</v>
      </c>
      <c r="G162" s="118" t="s">
        <v>156</v>
      </c>
      <c r="H162" s="119">
        <v>44</v>
      </c>
      <c r="I162" s="155"/>
      <c r="J162" s="155">
        <f t="shared" si="3"/>
        <v>0</v>
      </c>
      <c r="K162" s="142"/>
    </row>
    <row r="163" spans="2:11" s="16" customFormat="1" ht="16.5" customHeight="1" x14ac:dyDescent="0.25">
      <c r="B163" s="15"/>
      <c r="C163" s="115" t="s">
        <v>212</v>
      </c>
      <c r="D163" s="115" t="s">
        <v>149</v>
      </c>
      <c r="E163" s="116" t="s">
        <v>213</v>
      </c>
      <c r="F163" s="117" t="s">
        <v>214</v>
      </c>
      <c r="G163" s="118" t="s">
        <v>156</v>
      </c>
      <c r="H163" s="119">
        <v>221</v>
      </c>
      <c r="I163" s="155"/>
      <c r="J163" s="155">
        <f t="shared" si="3"/>
        <v>0</v>
      </c>
      <c r="K163" s="142"/>
    </row>
    <row r="164" spans="2:11" s="16" customFormat="1" ht="24.2" customHeight="1" x14ac:dyDescent="0.25">
      <c r="B164" s="15"/>
      <c r="C164" s="109" t="s">
        <v>215</v>
      </c>
      <c r="D164" s="109" t="s">
        <v>121</v>
      </c>
      <c r="E164" s="110" t="s">
        <v>216</v>
      </c>
      <c r="F164" s="111" t="s">
        <v>217</v>
      </c>
      <c r="G164" s="112" t="s">
        <v>156</v>
      </c>
      <c r="H164" s="113">
        <v>85</v>
      </c>
      <c r="I164" s="149"/>
      <c r="J164" s="114">
        <f t="shared" si="3"/>
        <v>0</v>
      </c>
      <c r="K164" s="141"/>
    </row>
    <row r="165" spans="2:11" s="16" customFormat="1" ht="24.2" customHeight="1" x14ac:dyDescent="0.25">
      <c r="B165" s="15"/>
      <c r="C165" s="115" t="s">
        <v>218</v>
      </c>
      <c r="D165" s="115" t="s">
        <v>149</v>
      </c>
      <c r="E165" s="116" t="s">
        <v>219</v>
      </c>
      <c r="F165" s="117" t="s">
        <v>220</v>
      </c>
      <c r="G165" s="118" t="s">
        <v>156</v>
      </c>
      <c r="H165" s="119">
        <v>61</v>
      </c>
      <c r="I165" s="155"/>
      <c r="J165" s="155">
        <f t="shared" si="3"/>
        <v>0</v>
      </c>
      <c r="K165" s="142"/>
    </row>
    <row r="166" spans="2:11" s="16" customFormat="1" ht="24.2" customHeight="1" x14ac:dyDescent="0.25">
      <c r="B166" s="15"/>
      <c r="C166" s="115" t="s">
        <v>221</v>
      </c>
      <c r="D166" s="115" t="s">
        <v>149</v>
      </c>
      <c r="E166" s="116" t="s">
        <v>222</v>
      </c>
      <c r="F166" s="117" t="s">
        <v>223</v>
      </c>
      <c r="G166" s="118" t="s">
        <v>156</v>
      </c>
      <c r="H166" s="119">
        <v>24</v>
      </c>
      <c r="I166" s="155"/>
      <c r="J166" s="155">
        <f t="shared" si="3"/>
        <v>0</v>
      </c>
      <c r="K166" s="142"/>
    </row>
    <row r="167" spans="2:11" s="16" customFormat="1" ht="16.5" customHeight="1" x14ac:dyDescent="0.25">
      <c r="B167" s="15"/>
      <c r="C167" s="109" t="s">
        <v>227</v>
      </c>
      <c r="D167" s="109" t="s">
        <v>121</v>
      </c>
      <c r="E167" s="110" t="s">
        <v>228</v>
      </c>
      <c r="F167" s="111" t="s">
        <v>229</v>
      </c>
      <c r="G167" s="112" t="s">
        <v>156</v>
      </c>
      <c r="H167" s="113">
        <v>100</v>
      </c>
      <c r="I167" s="149"/>
      <c r="J167" s="114">
        <f t="shared" si="3"/>
        <v>0</v>
      </c>
      <c r="K167" s="141"/>
    </row>
    <row r="168" spans="2:11" s="16" customFormat="1" ht="16.5" customHeight="1" x14ac:dyDescent="0.25">
      <c r="B168" s="15"/>
      <c r="C168" s="115" t="s">
        <v>230</v>
      </c>
      <c r="D168" s="115" t="s">
        <v>149</v>
      </c>
      <c r="E168" s="116" t="s">
        <v>231</v>
      </c>
      <c r="F168" s="117" t="s">
        <v>232</v>
      </c>
      <c r="G168" s="118" t="s">
        <v>156</v>
      </c>
      <c r="H168" s="119">
        <v>100</v>
      </c>
      <c r="I168" s="155"/>
      <c r="J168" s="155">
        <f t="shared" si="3"/>
        <v>0</v>
      </c>
      <c r="K168" s="142"/>
    </row>
    <row r="169" spans="2:11" s="16" customFormat="1" ht="21.75" customHeight="1" x14ac:dyDescent="0.25">
      <c r="B169" s="15"/>
      <c r="C169" s="109" t="s">
        <v>233</v>
      </c>
      <c r="D169" s="109" t="s">
        <v>121</v>
      </c>
      <c r="E169" s="110" t="s">
        <v>234</v>
      </c>
      <c r="F169" s="111" t="s">
        <v>235</v>
      </c>
      <c r="G169" s="112" t="s">
        <v>147</v>
      </c>
      <c r="H169" s="113">
        <v>500</v>
      </c>
      <c r="I169" s="149"/>
      <c r="J169" s="114">
        <f t="shared" si="3"/>
        <v>0</v>
      </c>
      <c r="K169" s="141"/>
    </row>
    <row r="170" spans="2:11" s="16" customFormat="1" ht="16.5" customHeight="1" x14ac:dyDescent="0.25">
      <c r="B170" s="15"/>
      <c r="C170" s="115" t="s">
        <v>236</v>
      </c>
      <c r="D170" s="115" t="s">
        <v>149</v>
      </c>
      <c r="E170" s="116" t="s">
        <v>237</v>
      </c>
      <c r="F170" s="117" t="s">
        <v>238</v>
      </c>
      <c r="G170" s="118" t="s">
        <v>147</v>
      </c>
      <c r="H170" s="119">
        <v>500</v>
      </c>
      <c r="I170" s="155"/>
      <c r="J170" s="155">
        <f t="shared" si="3"/>
        <v>0</v>
      </c>
      <c r="K170" s="142"/>
    </row>
    <row r="171" spans="2:11" s="16" customFormat="1" ht="24.2" customHeight="1" x14ac:dyDescent="0.25">
      <c r="B171" s="15"/>
      <c r="C171" s="109" t="s">
        <v>242</v>
      </c>
      <c r="D171" s="109" t="s">
        <v>121</v>
      </c>
      <c r="E171" s="110" t="s">
        <v>243</v>
      </c>
      <c r="F171" s="111" t="s">
        <v>244</v>
      </c>
      <c r="G171" s="112" t="s">
        <v>156</v>
      </c>
      <c r="H171" s="113">
        <v>2385</v>
      </c>
      <c r="I171" s="149"/>
      <c r="J171" s="114">
        <f t="shared" si="3"/>
        <v>0</v>
      </c>
      <c r="K171" s="141"/>
    </row>
    <row r="172" spans="2:11" s="16" customFormat="1" ht="24.2" customHeight="1" x14ac:dyDescent="0.25">
      <c r="B172" s="15"/>
      <c r="C172" s="109" t="s">
        <v>245</v>
      </c>
      <c r="D172" s="109" t="s">
        <v>121</v>
      </c>
      <c r="E172" s="110" t="s">
        <v>246</v>
      </c>
      <c r="F172" s="111" t="s">
        <v>247</v>
      </c>
      <c r="G172" s="112" t="s">
        <v>156</v>
      </c>
      <c r="H172" s="113">
        <v>54</v>
      </c>
      <c r="I172" s="149"/>
      <c r="J172" s="114">
        <f t="shared" si="3"/>
        <v>0</v>
      </c>
      <c r="K172" s="141"/>
    </row>
    <row r="173" spans="2:11" s="16" customFormat="1" ht="24.2" customHeight="1" x14ac:dyDescent="0.25">
      <c r="B173" s="15"/>
      <c r="C173" s="109" t="s">
        <v>248</v>
      </c>
      <c r="D173" s="109" t="s">
        <v>121</v>
      </c>
      <c r="E173" s="110" t="s">
        <v>249</v>
      </c>
      <c r="F173" s="111" t="s">
        <v>250</v>
      </c>
      <c r="G173" s="112" t="s">
        <v>156</v>
      </c>
      <c r="H173" s="113">
        <v>161</v>
      </c>
      <c r="I173" s="149"/>
      <c r="J173" s="114">
        <f t="shared" si="3"/>
        <v>0</v>
      </c>
      <c r="K173" s="141"/>
    </row>
    <row r="174" spans="2:11" s="16" customFormat="1" ht="16.5" customHeight="1" x14ac:dyDescent="0.25">
      <c r="B174" s="15"/>
      <c r="C174" s="115" t="s">
        <v>251</v>
      </c>
      <c r="D174" s="115" t="s">
        <v>149</v>
      </c>
      <c r="E174" s="116" t="s">
        <v>252</v>
      </c>
      <c r="F174" s="117" t="s">
        <v>253</v>
      </c>
      <c r="G174" s="118" t="s">
        <v>156</v>
      </c>
      <c r="H174" s="119">
        <v>126</v>
      </c>
      <c r="I174" s="155"/>
      <c r="J174" s="155">
        <f t="shared" si="3"/>
        <v>0</v>
      </c>
      <c r="K174" s="142"/>
    </row>
    <row r="175" spans="2:11" s="16" customFormat="1" ht="16.5" customHeight="1" x14ac:dyDescent="0.25">
      <c r="B175" s="15"/>
      <c r="C175" s="115" t="s">
        <v>254</v>
      </c>
      <c r="D175" s="115" t="s">
        <v>149</v>
      </c>
      <c r="E175" s="116" t="s">
        <v>255</v>
      </c>
      <c r="F175" s="117" t="s">
        <v>256</v>
      </c>
      <c r="G175" s="118" t="s">
        <v>156</v>
      </c>
      <c r="H175" s="119">
        <v>8</v>
      </c>
      <c r="I175" s="155"/>
      <c r="J175" s="155">
        <f t="shared" si="3"/>
        <v>0</v>
      </c>
      <c r="K175" s="142"/>
    </row>
    <row r="176" spans="2:11" s="16" customFormat="1" ht="16.5" customHeight="1" x14ac:dyDescent="0.25">
      <c r="B176" s="15"/>
      <c r="C176" s="115" t="s">
        <v>257</v>
      </c>
      <c r="D176" s="115" t="s">
        <v>149</v>
      </c>
      <c r="E176" s="116" t="s">
        <v>258</v>
      </c>
      <c r="F176" s="117" t="s">
        <v>259</v>
      </c>
      <c r="G176" s="118" t="s">
        <v>156</v>
      </c>
      <c r="H176" s="119">
        <v>18</v>
      </c>
      <c r="I176" s="155"/>
      <c r="J176" s="155">
        <f t="shared" si="3"/>
        <v>0</v>
      </c>
      <c r="K176" s="142"/>
    </row>
    <row r="177" spans="2:11" s="16" customFormat="1" ht="16.5" customHeight="1" x14ac:dyDescent="0.25">
      <c r="B177" s="15"/>
      <c r="C177" s="115" t="s">
        <v>430</v>
      </c>
      <c r="D177" s="115" t="s">
        <v>149</v>
      </c>
      <c r="E177" s="116" t="s">
        <v>431</v>
      </c>
      <c r="F177" s="117" t="s">
        <v>432</v>
      </c>
      <c r="G177" s="118" t="s">
        <v>156</v>
      </c>
      <c r="H177" s="119">
        <v>2</v>
      </c>
      <c r="I177" s="155"/>
      <c r="J177" s="155">
        <f t="shared" si="3"/>
        <v>0</v>
      </c>
      <c r="K177" s="142"/>
    </row>
    <row r="178" spans="2:11" s="16" customFormat="1" ht="16.5" customHeight="1" x14ac:dyDescent="0.25">
      <c r="B178" s="15"/>
      <c r="C178" s="115" t="s">
        <v>260</v>
      </c>
      <c r="D178" s="115" t="s">
        <v>149</v>
      </c>
      <c r="E178" s="116" t="s">
        <v>261</v>
      </c>
      <c r="F178" s="117" t="s">
        <v>262</v>
      </c>
      <c r="G178" s="118" t="s">
        <v>156</v>
      </c>
      <c r="H178" s="119">
        <v>7</v>
      </c>
      <c r="I178" s="155"/>
      <c r="J178" s="155">
        <f t="shared" si="3"/>
        <v>0</v>
      </c>
      <c r="K178" s="142"/>
    </row>
    <row r="179" spans="2:11" s="16" customFormat="1" ht="16.5" customHeight="1" x14ac:dyDescent="0.25">
      <c r="B179" s="15"/>
      <c r="C179" s="109" t="s">
        <v>263</v>
      </c>
      <c r="D179" s="109" t="s">
        <v>121</v>
      </c>
      <c r="E179" s="110" t="s">
        <v>264</v>
      </c>
      <c r="F179" s="111" t="s">
        <v>265</v>
      </c>
      <c r="G179" s="112" t="s">
        <v>156</v>
      </c>
      <c r="H179" s="113">
        <v>1</v>
      </c>
      <c r="I179" s="149"/>
      <c r="J179" s="114">
        <f t="shared" si="3"/>
        <v>0</v>
      </c>
      <c r="K179" s="141"/>
    </row>
    <row r="180" spans="2:11" s="16" customFormat="1" ht="33" customHeight="1" x14ac:dyDescent="0.25">
      <c r="B180" s="15"/>
      <c r="C180" s="109" t="s">
        <v>266</v>
      </c>
      <c r="D180" s="109" t="s">
        <v>121</v>
      </c>
      <c r="E180" s="110" t="s">
        <v>267</v>
      </c>
      <c r="F180" s="111" t="s">
        <v>268</v>
      </c>
      <c r="G180" s="112" t="s">
        <v>156</v>
      </c>
      <c r="H180" s="113">
        <v>1</v>
      </c>
      <c r="I180" s="149"/>
      <c r="J180" s="114">
        <f t="shared" si="3"/>
        <v>0</v>
      </c>
      <c r="K180" s="141"/>
    </row>
    <row r="181" spans="2:11" s="16" customFormat="1" ht="21.75" customHeight="1" x14ac:dyDescent="0.25">
      <c r="B181" s="15"/>
      <c r="C181" s="109" t="s">
        <v>269</v>
      </c>
      <c r="D181" s="109" t="s">
        <v>121</v>
      </c>
      <c r="E181" s="110" t="s">
        <v>270</v>
      </c>
      <c r="F181" s="111" t="s">
        <v>271</v>
      </c>
      <c r="G181" s="112" t="s">
        <v>156</v>
      </c>
      <c r="H181" s="113">
        <v>11</v>
      </c>
      <c r="I181" s="149"/>
      <c r="J181" s="114">
        <f t="shared" si="3"/>
        <v>0</v>
      </c>
      <c r="K181" s="141"/>
    </row>
    <row r="182" spans="2:11" s="16" customFormat="1" ht="16.5" customHeight="1" x14ac:dyDescent="0.25">
      <c r="B182" s="15"/>
      <c r="C182" s="115" t="s">
        <v>272</v>
      </c>
      <c r="D182" s="115" t="s">
        <v>149</v>
      </c>
      <c r="E182" s="116" t="s">
        <v>273</v>
      </c>
      <c r="F182" s="117" t="s">
        <v>274</v>
      </c>
      <c r="G182" s="118" t="s">
        <v>275</v>
      </c>
      <c r="H182" s="119">
        <v>2</v>
      </c>
      <c r="I182" s="155"/>
      <c r="J182" s="155">
        <f t="shared" si="3"/>
        <v>0</v>
      </c>
      <c r="K182" s="142"/>
    </row>
    <row r="183" spans="2:11" s="16" customFormat="1" ht="16.5" customHeight="1" x14ac:dyDescent="0.25">
      <c r="B183" s="15"/>
      <c r="C183" s="109" t="s">
        <v>276</v>
      </c>
      <c r="D183" s="109" t="s">
        <v>121</v>
      </c>
      <c r="E183" s="110" t="s">
        <v>277</v>
      </c>
      <c r="F183" s="111" t="s">
        <v>278</v>
      </c>
      <c r="G183" s="112" t="s">
        <v>147</v>
      </c>
      <c r="H183" s="113">
        <v>120</v>
      </c>
      <c r="I183" s="149"/>
      <c r="J183" s="114">
        <f t="shared" si="3"/>
        <v>0</v>
      </c>
      <c r="K183" s="141"/>
    </row>
    <row r="184" spans="2:11" s="16" customFormat="1" ht="21.75" customHeight="1" x14ac:dyDescent="0.25">
      <c r="B184" s="15"/>
      <c r="C184" s="115" t="s">
        <v>279</v>
      </c>
      <c r="D184" s="115" t="s">
        <v>149</v>
      </c>
      <c r="E184" s="116" t="s">
        <v>280</v>
      </c>
      <c r="F184" s="117" t="s">
        <v>281</v>
      </c>
      <c r="G184" s="118" t="s">
        <v>147</v>
      </c>
      <c r="H184" s="119">
        <v>120</v>
      </c>
      <c r="I184" s="155"/>
      <c r="J184" s="155">
        <f t="shared" si="3"/>
        <v>0</v>
      </c>
      <c r="K184" s="142"/>
    </row>
    <row r="185" spans="2:11" s="16" customFormat="1" ht="33" customHeight="1" x14ac:dyDescent="0.25">
      <c r="B185" s="15"/>
      <c r="C185" s="109" t="s">
        <v>282</v>
      </c>
      <c r="D185" s="109" t="s">
        <v>121</v>
      </c>
      <c r="E185" s="110" t="s">
        <v>283</v>
      </c>
      <c r="F185" s="111" t="s">
        <v>284</v>
      </c>
      <c r="G185" s="112" t="s">
        <v>147</v>
      </c>
      <c r="H185" s="113">
        <v>890</v>
      </c>
      <c r="I185" s="149"/>
      <c r="J185" s="114">
        <f t="shared" si="3"/>
        <v>0</v>
      </c>
      <c r="K185" s="141"/>
    </row>
    <row r="186" spans="2:11" s="16" customFormat="1" ht="16.5" customHeight="1" x14ac:dyDescent="0.25">
      <c r="B186" s="15"/>
      <c r="C186" s="115" t="s">
        <v>285</v>
      </c>
      <c r="D186" s="115" t="s">
        <v>149</v>
      </c>
      <c r="E186" s="116" t="s">
        <v>286</v>
      </c>
      <c r="F186" s="117" t="s">
        <v>287</v>
      </c>
      <c r="G186" s="118" t="s">
        <v>147</v>
      </c>
      <c r="H186" s="119">
        <v>890</v>
      </c>
      <c r="I186" s="155"/>
      <c r="J186" s="155">
        <f t="shared" si="3"/>
        <v>0</v>
      </c>
      <c r="K186" s="142"/>
    </row>
    <row r="187" spans="2:11" s="16" customFormat="1" ht="33" customHeight="1" x14ac:dyDescent="0.25">
      <c r="B187" s="15"/>
      <c r="C187" s="109" t="s">
        <v>288</v>
      </c>
      <c r="D187" s="109" t="s">
        <v>121</v>
      </c>
      <c r="E187" s="110" t="s">
        <v>289</v>
      </c>
      <c r="F187" s="111" t="s">
        <v>290</v>
      </c>
      <c r="G187" s="112" t="s">
        <v>147</v>
      </c>
      <c r="H187" s="113">
        <v>800</v>
      </c>
      <c r="I187" s="149"/>
      <c r="J187" s="114">
        <f t="shared" si="3"/>
        <v>0</v>
      </c>
      <c r="K187" s="141"/>
    </row>
    <row r="188" spans="2:11" s="16" customFormat="1" ht="16.5" customHeight="1" x14ac:dyDescent="0.25">
      <c r="B188" s="15"/>
      <c r="C188" s="115" t="s">
        <v>291</v>
      </c>
      <c r="D188" s="115" t="s">
        <v>149</v>
      </c>
      <c r="E188" s="116" t="s">
        <v>292</v>
      </c>
      <c r="F188" s="117" t="s">
        <v>293</v>
      </c>
      <c r="G188" s="118" t="s">
        <v>147</v>
      </c>
      <c r="H188" s="119">
        <v>800</v>
      </c>
      <c r="I188" s="155"/>
      <c r="J188" s="155">
        <f t="shared" si="3"/>
        <v>0</v>
      </c>
      <c r="K188" s="142"/>
    </row>
    <row r="189" spans="2:11" s="16" customFormat="1" ht="33" customHeight="1" x14ac:dyDescent="0.25">
      <c r="B189" s="15"/>
      <c r="C189" s="109" t="s">
        <v>433</v>
      </c>
      <c r="D189" s="109" t="s">
        <v>121</v>
      </c>
      <c r="E189" s="110" t="s">
        <v>434</v>
      </c>
      <c r="F189" s="111" t="s">
        <v>435</v>
      </c>
      <c r="G189" s="112" t="s">
        <v>147</v>
      </c>
      <c r="H189" s="113">
        <v>120</v>
      </c>
      <c r="I189" s="149"/>
      <c r="J189" s="114">
        <f t="shared" si="3"/>
        <v>0</v>
      </c>
      <c r="K189" s="141"/>
    </row>
    <row r="190" spans="2:11" s="16" customFormat="1" ht="16.5" customHeight="1" x14ac:dyDescent="0.25">
      <c r="B190" s="15"/>
      <c r="C190" s="115" t="s">
        <v>436</v>
      </c>
      <c r="D190" s="115" t="s">
        <v>149</v>
      </c>
      <c r="E190" s="116" t="s">
        <v>437</v>
      </c>
      <c r="F190" s="117" t="s">
        <v>438</v>
      </c>
      <c r="G190" s="118" t="s">
        <v>147</v>
      </c>
      <c r="H190" s="119">
        <v>120</v>
      </c>
      <c r="I190" s="155"/>
      <c r="J190" s="155">
        <f t="shared" si="3"/>
        <v>0</v>
      </c>
      <c r="K190" s="142"/>
    </row>
    <row r="191" spans="2:11" s="16" customFormat="1" ht="24.2" customHeight="1" x14ac:dyDescent="0.25">
      <c r="B191" s="15"/>
      <c r="C191" s="109" t="s">
        <v>294</v>
      </c>
      <c r="D191" s="109" t="s">
        <v>121</v>
      </c>
      <c r="E191" s="110" t="s">
        <v>295</v>
      </c>
      <c r="F191" s="111" t="s">
        <v>296</v>
      </c>
      <c r="G191" s="112" t="s">
        <v>147</v>
      </c>
      <c r="H191" s="113">
        <v>2040</v>
      </c>
      <c r="I191" s="149"/>
      <c r="J191" s="114">
        <f t="shared" si="3"/>
        <v>0</v>
      </c>
      <c r="K191" s="141"/>
    </row>
    <row r="192" spans="2:11" s="16" customFormat="1" ht="16.5" customHeight="1" x14ac:dyDescent="0.25">
      <c r="B192" s="15"/>
      <c r="C192" s="115" t="s">
        <v>297</v>
      </c>
      <c r="D192" s="115" t="s">
        <v>149</v>
      </c>
      <c r="E192" s="116" t="s">
        <v>298</v>
      </c>
      <c r="F192" s="117" t="s">
        <v>299</v>
      </c>
      <c r="G192" s="118" t="s">
        <v>156</v>
      </c>
      <c r="H192" s="119">
        <v>22</v>
      </c>
      <c r="I192" s="155"/>
      <c r="J192" s="155">
        <f t="shared" si="3"/>
        <v>0</v>
      </c>
      <c r="K192" s="142"/>
    </row>
    <row r="193" spans="2:11" s="16" customFormat="1" ht="37.9" customHeight="1" x14ac:dyDescent="0.25">
      <c r="B193" s="15"/>
      <c r="C193" s="109" t="s">
        <v>300</v>
      </c>
      <c r="D193" s="109" t="s">
        <v>121</v>
      </c>
      <c r="E193" s="110" t="s">
        <v>301</v>
      </c>
      <c r="F193" s="111" t="s">
        <v>302</v>
      </c>
      <c r="G193" s="112" t="s">
        <v>303</v>
      </c>
      <c r="H193" s="113">
        <v>1</v>
      </c>
      <c r="I193" s="149"/>
      <c r="J193" s="114">
        <f t="shared" si="3"/>
        <v>0</v>
      </c>
      <c r="K193" s="141"/>
    </row>
    <row r="194" spans="2:11" s="16" customFormat="1" ht="24.2" customHeight="1" x14ac:dyDescent="0.25">
      <c r="B194" s="15"/>
      <c r="C194" s="109" t="s">
        <v>439</v>
      </c>
      <c r="D194" s="109" t="s">
        <v>121</v>
      </c>
      <c r="E194" s="110" t="s">
        <v>440</v>
      </c>
      <c r="F194" s="111" t="s">
        <v>441</v>
      </c>
      <c r="G194" s="112" t="s">
        <v>307</v>
      </c>
      <c r="H194" s="113">
        <v>520</v>
      </c>
      <c r="I194" s="149"/>
      <c r="J194" s="114">
        <f t="shared" si="3"/>
        <v>0</v>
      </c>
      <c r="K194" s="141"/>
    </row>
    <row r="195" spans="2:11" s="16" customFormat="1" ht="16.5" customHeight="1" x14ac:dyDescent="0.25">
      <c r="B195" s="15"/>
      <c r="C195" s="109" t="s">
        <v>304</v>
      </c>
      <c r="D195" s="109" t="s">
        <v>121</v>
      </c>
      <c r="E195" s="110" t="s">
        <v>305</v>
      </c>
      <c r="F195" s="111" t="s">
        <v>306</v>
      </c>
      <c r="G195" s="112" t="s">
        <v>307</v>
      </c>
      <c r="H195" s="113">
        <v>16</v>
      </c>
      <c r="I195" s="149"/>
      <c r="J195" s="114">
        <f t="shared" si="3"/>
        <v>0</v>
      </c>
      <c r="K195" s="141"/>
    </row>
    <row r="196" spans="2:11" s="16" customFormat="1" ht="16.5" customHeight="1" x14ac:dyDescent="0.25">
      <c r="B196" s="15"/>
      <c r="C196" s="109" t="s">
        <v>308</v>
      </c>
      <c r="D196" s="109" t="s">
        <v>121</v>
      </c>
      <c r="E196" s="110" t="s">
        <v>309</v>
      </c>
      <c r="F196" s="111" t="s">
        <v>310</v>
      </c>
      <c r="G196" s="112" t="s">
        <v>156</v>
      </c>
      <c r="H196" s="113">
        <v>22</v>
      </c>
      <c r="I196" s="149"/>
      <c r="J196" s="114">
        <f t="shared" si="3"/>
        <v>0</v>
      </c>
      <c r="K196" s="141"/>
    </row>
    <row r="197" spans="2:11" s="16" customFormat="1" ht="16.5" customHeight="1" x14ac:dyDescent="0.25">
      <c r="B197" s="15"/>
      <c r="C197" s="115" t="s">
        <v>148</v>
      </c>
      <c r="D197" s="115" t="s">
        <v>149</v>
      </c>
      <c r="E197" s="116" t="s">
        <v>311</v>
      </c>
      <c r="F197" s="117" t="s">
        <v>312</v>
      </c>
      <c r="G197" s="118" t="s">
        <v>313</v>
      </c>
      <c r="H197" s="119">
        <v>22</v>
      </c>
      <c r="I197" s="155"/>
      <c r="J197" s="155">
        <f t="shared" si="3"/>
        <v>0</v>
      </c>
      <c r="K197" s="142"/>
    </row>
    <row r="198" spans="2:11" s="16" customFormat="1" ht="24" x14ac:dyDescent="0.25">
      <c r="B198" s="15"/>
      <c r="C198" s="150" t="s">
        <v>522</v>
      </c>
      <c r="D198" s="150" t="s">
        <v>149</v>
      </c>
      <c r="E198" s="151" t="s">
        <v>510</v>
      </c>
      <c r="F198" s="152" t="s">
        <v>511</v>
      </c>
      <c r="G198" s="153" t="s">
        <v>156</v>
      </c>
      <c r="H198" s="154">
        <v>9</v>
      </c>
      <c r="I198" s="155"/>
      <c r="J198" s="120">
        <f t="shared" si="3"/>
        <v>0</v>
      </c>
      <c r="K198" s="142"/>
    </row>
    <row r="199" spans="2:11" s="16" customFormat="1" ht="24" x14ac:dyDescent="0.25">
      <c r="B199" s="15"/>
      <c r="C199" s="150" t="s">
        <v>523</v>
      </c>
      <c r="D199" s="150" t="s">
        <v>149</v>
      </c>
      <c r="E199" s="151" t="s">
        <v>512</v>
      </c>
      <c r="F199" s="152" t="s">
        <v>513</v>
      </c>
      <c r="G199" s="153" t="s">
        <v>156</v>
      </c>
      <c r="H199" s="154">
        <v>8</v>
      </c>
      <c r="I199" s="155"/>
      <c r="J199" s="120">
        <f t="shared" si="3"/>
        <v>0</v>
      </c>
      <c r="K199" s="142"/>
    </row>
    <row r="200" spans="2:11" s="16" customFormat="1" ht="24" x14ac:dyDescent="0.25">
      <c r="B200" s="15"/>
      <c r="C200" s="144" t="s">
        <v>524</v>
      </c>
      <c r="D200" s="144" t="s">
        <v>121</v>
      </c>
      <c r="E200" s="145" t="s">
        <v>514</v>
      </c>
      <c r="F200" s="146" t="s">
        <v>515</v>
      </c>
      <c r="G200" s="147" t="s">
        <v>156</v>
      </c>
      <c r="H200" s="148">
        <v>8</v>
      </c>
      <c r="I200" s="149"/>
      <c r="J200" s="114">
        <f t="shared" si="3"/>
        <v>0</v>
      </c>
      <c r="K200" s="142"/>
    </row>
    <row r="201" spans="2:11" s="16" customFormat="1" x14ac:dyDescent="0.25">
      <c r="B201" s="15"/>
      <c r="C201" s="150" t="s">
        <v>525</v>
      </c>
      <c r="D201" s="150" t="s">
        <v>149</v>
      </c>
      <c r="E201" s="151" t="s">
        <v>516</v>
      </c>
      <c r="F201" s="152" t="s">
        <v>517</v>
      </c>
      <c r="G201" s="153" t="s">
        <v>156</v>
      </c>
      <c r="H201" s="154">
        <v>8</v>
      </c>
      <c r="I201" s="155"/>
      <c r="J201" s="120">
        <f t="shared" si="3"/>
        <v>0</v>
      </c>
      <c r="K201" s="142"/>
    </row>
    <row r="202" spans="2:11" s="16" customFormat="1" x14ac:dyDescent="0.25">
      <c r="B202" s="15"/>
      <c r="C202" s="144" t="s">
        <v>526</v>
      </c>
      <c r="D202" s="144" t="s">
        <v>121</v>
      </c>
      <c r="E202" s="145" t="s">
        <v>518</v>
      </c>
      <c r="F202" s="146" t="s">
        <v>519</v>
      </c>
      <c r="G202" s="147" t="s">
        <v>156</v>
      </c>
      <c r="H202" s="148">
        <v>8</v>
      </c>
      <c r="I202" s="149"/>
      <c r="J202" s="114">
        <f t="shared" si="3"/>
        <v>0</v>
      </c>
      <c r="K202" s="142"/>
    </row>
    <row r="203" spans="2:11" s="16" customFormat="1" x14ac:dyDescent="0.25">
      <c r="B203" s="15"/>
      <c r="C203" s="150" t="s">
        <v>527</v>
      </c>
      <c r="D203" s="150" t="s">
        <v>149</v>
      </c>
      <c r="E203" s="151" t="s">
        <v>520</v>
      </c>
      <c r="F203" s="152" t="s">
        <v>521</v>
      </c>
      <c r="G203" s="153" t="s">
        <v>156</v>
      </c>
      <c r="H203" s="154">
        <v>8</v>
      </c>
      <c r="I203" s="155"/>
      <c r="J203" s="120">
        <f t="shared" si="3"/>
        <v>0</v>
      </c>
      <c r="K203" s="142"/>
    </row>
    <row r="204" spans="2:11" s="103" customFormat="1" ht="22.9" customHeight="1" x14ac:dyDescent="0.2">
      <c r="B204" s="102"/>
      <c r="D204" s="104" t="s">
        <v>75</v>
      </c>
      <c r="E204" s="107" t="s">
        <v>314</v>
      </c>
      <c r="F204" s="107" t="s">
        <v>315</v>
      </c>
      <c r="I204" s="198"/>
      <c r="J204" s="108">
        <f>SUM(J205:J212)</f>
        <v>0</v>
      </c>
      <c r="K204" s="140"/>
    </row>
    <row r="205" spans="2:11" s="16" customFormat="1" ht="37.9" customHeight="1" x14ac:dyDescent="0.25">
      <c r="B205" s="15"/>
      <c r="C205" s="115" t="s">
        <v>316</v>
      </c>
      <c r="D205" s="115" t="s">
        <v>149</v>
      </c>
      <c r="E205" s="116" t="s">
        <v>317</v>
      </c>
      <c r="F205" s="117" t="s">
        <v>318</v>
      </c>
      <c r="G205" s="118" t="s">
        <v>156</v>
      </c>
      <c r="H205" s="119">
        <v>20</v>
      </c>
      <c r="I205" s="155"/>
      <c r="J205" s="155">
        <f t="shared" ref="J205:J209" si="4">H205*I205</f>
        <v>0</v>
      </c>
      <c r="K205" s="142"/>
    </row>
    <row r="206" spans="2:11" s="16" customFormat="1" ht="16.5" customHeight="1" x14ac:dyDescent="0.25">
      <c r="B206" s="15"/>
      <c r="C206" s="115" t="s">
        <v>319</v>
      </c>
      <c r="D206" s="115" t="s">
        <v>149</v>
      </c>
      <c r="E206" s="116" t="s">
        <v>320</v>
      </c>
      <c r="F206" s="117" t="s">
        <v>321</v>
      </c>
      <c r="G206" s="118" t="s">
        <v>156</v>
      </c>
      <c r="H206" s="119">
        <v>20</v>
      </c>
      <c r="I206" s="155"/>
      <c r="J206" s="155">
        <f t="shared" si="4"/>
        <v>0</v>
      </c>
      <c r="K206" s="142"/>
    </row>
    <row r="207" spans="2:11" s="16" customFormat="1" x14ac:dyDescent="0.25">
      <c r="B207" s="15"/>
      <c r="C207" s="144">
        <v>97</v>
      </c>
      <c r="D207" s="144" t="s">
        <v>121</v>
      </c>
      <c r="E207" s="145" t="s">
        <v>504</v>
      </c>
      <c r="F207" s="146" t="s">
        <v>505</v>
      </c>
      <c r="G207" s="147" t="s">
        <v>1</v>
      </c>
      <c r="H207" s="148">
        <v>30.4</v>
      </c>
      <c r="I207" s="149"/>
      <c r="J207" s="114">
        <f t="shared" si="4"/>
        <v>0</v>
      </c>
      <c r="K207" s="142"/>
    </row>
    <row r="208" spans="2:11" s="16" customFormat="1" ht="24" x14ac:dyDescent="0.25">
      <c r="B208" s="15"/>
      <c r="C208" s="150">
        <v>98</v>
      </c>
      <c r="D208" s="150" t="s">
        <v>149</v>
      </c>
      <c r="E208" s="151" t="s">
        <v>506</v>
      </c>
      <c r="F208" s="152" t="s">
        <v>507</v>
      </c>
      <c r="G208" s="153" t="s">
        <v>307</v>
      </c>
      <c r="H208" s="154">
        <v>43.2</v>
      </c>
      <c r="I208" s="155"/>
      <c r="J208" s="155">
        <f t="shared" si="4"/>
        <v>0</v>
      </c>
      <c r="K208" s="142"/>
    </row>
    <row r="209" spans="2:11" s="16" customFormat="1" x14ac:dyDescent="0.25">
      <c r="B209" s="15"/>
      <c r="C209" s="144">
        <v>99</v>
      </c>
      <c r="D209" s="144" t="s">
        <v>121</v>
      </c>
      <c r="E209" s="145" t="s">
        <v>508</v>
      </c>
      <c r="F209" s="146" t="s">
        <v>509</v>
      </c>
      <c r="G209" s="147" t="s">
        <v>307</v>
      </c>
      <c r="H209" s="148">
        <v>30.4</v>
      </c>
      <c r="I209" s="149"/>
      <c r="J209" s="114">
        <f t="shared" si="4"/>
        <v>0</v>
      </c>
      <c r="K209" s="142"/>
    </row>
    <row r="210" spans="2:11" s="16" customFormat="1" ht="24.2" customHeight="1" x14ac:dyDescent="0.25">
      <c r="B210" s="15"/>
      <c r="C210" s="109" t="s">
        <v>168</v>
      </c>
      <c r="D210" s="109" t="s">
        <v>121</v>
      </c>
      <c r="E210" s="110" t="s">
        <v>323</v>
      </c>
      <c r="F210" s="111" t="s">
        <v>324</v>
      </c>
      <c r="G210" s="112" t="s">
        <v>307</v>
      </c>
      <c r="H210" s="113">
        <v>60</v>
      </c>
      <c r="I210" s="149"/>
      <c r="J210" s="114">
        <f t="shared" ref="J210:J212" si="5">H210*I210</f>
        <v>0</v>
      </c>
      <c r="K210" s="141"/>
    </row>
    <row r="211" spans="2:11" s="16" customFormat="1" ht="24.2" customHeight="1" x14ac:dyDescent="0.25">
      <c r="B211" s="15"/>
      <c r="C211" s="115" t="s">
        <v>224</v>
      </c>
      <c r="D211" s="115" t="s">
        <v>149</v>
      </c>
      <c r="E211" s="116" t="s">
        <v>326</v>
      </c>
      <c r="F211" s="117" t="s">
        <v>327</v>
      </c>
      <c r="G211" s="118" t="s">
        <v>307</v>
      </c>
      <c r="H211" s="119">
        <v>60</v>
      </c>
      <c r="I211" s="155"/>
      <c r="J211" s="155">
        <f t="shared" si="5"/>
        <v>0</v>
      </c>
      <c r="K211" s="142"/>
    </row>
    <row r="212" spans="2:11" s="16" customFormat="1" ht="24.2" customHeight="1" x14ac:dyDescent="0.25">
      <c r="B212" s="15"/>
      <c r="C212" s="115" t="s">
        <v>419</v>
      </c>
      <c r="D212" s="115" t="s">
        <v>149</v>
      </c>
      <c r="E212" s="116" t="s">
        <v>329</v>
      </c>
      <c r="F212" s="117" t="s">
        <v>330</v>
      </c>
      <c r="G212" s="118" t="s">
        <v>156</v>
      </c>
      <c r="H212" s="119">
        <v>10</v>
      </c>
      <c r="I212" s="155"/>
      <c r="J212" s="155">
        <f t="shared" si="5"/>
        <v>0</v>
      </c>
      <c r="K212" s="142"/>
    </row>
    <row r="213" spans="2:11" s="103" customFormat="1" ht="22.9" customHeight="1" x14ac:dyDescent="0.2">
      <c r="B213" s="102"/>
      <c r="D213" s="104" t="s">
        <v>75</v>
      </c>
      <c r="E213" s="107" t="s">
        <v>331</v>
      </c>
      <c r="F213" s="107" t="s">
        <v>332</v>
      </c>
      <c r="I213" s="198"/>
      <c r="J213" s="108">
        <f>SUM(J214:J219)</f>
        <v>0</v>
      </c>
      <c r="K213" s="140"/>
    </row>
    <row r="214" spans="2:11" s="16" customFormat="1" ht="24.2" customHeight="1" x14ac:dyDescent="0.25">
      <c r="B214" s="15"/>
      <c r="C214" s="109" t="s">
        <v>333</v>
      </c>
      <c r="D214" s="109" t="s">
        <v>121</v>
      </c>
      <c r="E214" s="110" t="s">
        <v>334</v>
      </c>
      <c r="F214" s="111" t="s">
        <v>335</v>
      </c>
      <c r="G214" s="112" t="s">
        <v>156</v>
      </c>
      <c r="H214" s="113">
        <v>167</v>
      </c>
      <c r="I214" s="149"/>
      <c r="J214" s="114">
        <f t="shared" ref="J214:J219" si="6">H214*I214</f>
        <v>0</v>
      </c>
      <c r="K214" s="141"/>
    </row>
    <row r="215" spans="2:11" s="16" customFormat="1" ht="37.9" customHeight="1" x14ac:dyDescent="0.25">
      <c r="B215" s="15"/>
      <c r="C215" s="109" t="s">
        <v>336</v>
      </c>
      <c r="D215" s="109" t="s">
        <v>121</v>
      </c>
      <c r="E215" s="110" t="s">
        <v>337</v>
      </c>
      <c r="F215" s="111" t="s">
        <v>338</v>
      </c>
      <c r="G215" s="112" t="s">
        <v>307</v>
      </c>
      <c r="H215" s="113">
        <v>2000</v>
      </c>
      <c r="I215" s="149"/>
      <c r="J215" s="114">
        <f t="shared" si="6"/>
        <v>0</v>
      </c>
      <c r="K215" s="141"/>
    </row>
    <row r="216" spans="2:11" s="16" customFormat="1" ht="16.5" customHeight="1" x14ac:dyDescent="0.25">
      <c r="B216" s="15"/>
      <c r="C216" s="109" t="s">
        <v>339</v>
      </c>
      <c r="D216" s="109" t="s">
        <v>121</v>
      </c>
      <c r="E216" s="110" t="s">
        <v>340</v>
      </c>
      <c r="F216" s="111" t="s">
        <v>341</v>
      </c>
      <c r="G216" s="112" t="s">
        <v>307</v>
      </c>
      <c r="H216" s="113">
        <v>200</v>
      </c>
      <c r="I216" s="149"/>
      <c r="J216" s="114">
        <f t="shared" si="6"/>
        <v>0</v>
      </c>
      <c r="K216" s="141"/>
    </row>
    <row r="217" spans="2:11" s="16" customFormat="1" ht="33" customHeight="1" x14ac:dyDescent="0.25">
      <c r="B217" s="15"/>
      <c r="C217" s="109" t="s">
        <v>342</v>
      </c>
      <c r="D217" s="109" t="s">
        <v>121</v>
      </c>
      <c r="E217" s="110" t="s">
        <v>343</v>
      </c>
      <c r="F217" s="111" t="s">
        <v>344</v>
      </c>
      <c r="G217" s="112" t="s">
        <v>147</v>
      </c>
      <c r="H217" s="113">
        <v>450</v>
      </c>
      <c r="I217" s="149"/>
      <c r="J217" s="114">
        <f t="shared" si="6"/>
        <v>0</v>
      </c>
      <c r="K217" s="141"/>
    </row>
    <row r="218" spans="2:11" s="16" customFormat="1" ht="33" customHeight="1" x14ac:dyDescent="0.25">
      <c r="B218" s="15"/>
      <c r="C218" s="109" t="s">
        <v>345</v>
      </c>
      <c r="D218" s="109" t="s">
        <v>121</v>
      </c>
      <c r="E218" s="110" t="s">
        <v>346</v>
      </c>
      <c r="F218" s="111" t="s">
        <v>347</v>
      </c>
      <c r="G218" s="112" t="s">
        <v>147</v>
      </c>
      <c r="H218" s="113">
        <v>160</v>
      </c>
      <c r="I218" s="149"/>
      <c r="J218" s="114">
        <f t="shared" si="6"/>
        <v>0</v>
      </c>
      <c r="K218" s="141"/>
    </row>
    <row r="219" spans="2:11" s="16" customFormat="1" ht="21.75" customHeight="1" x14ac:dyDescent="0.25">
      <c r="B219" s="15"/>
      <c r="C219" s="109" t="s">
        <v>348</v>
      </c>
      <c r="D219" s="109" t="s">
        <v>121</v>
      </c>
      <c r="E219" s="110" t="s">
        <v>349</v>
      </c>
      <c r="F219" s="111" t="s">
        <v>350</v>
      </c>
      <c r="G219" s="112" t="s">
        <v>147</v>
      </c>
      <c r="H219" s="113">
        <v>280</v>
      </c>
      <c r="I219" s="149"/>
      <c r="J219" s="114">
        <f t="shared" si="6"/>
        <v>0</v>
      </c>
      <c r="K219" s="141"/>
    </row>
    <row r="220" spans="2:11" s="103" customFormat="1" ht="22.9" customHeight="1" x14ac:dyDescent="0.2">
      <c r="B220" s="102"/>
      <c r="D220" s="104" t="s">
        <v>75</v>
      </c>
      <c r="E220" s="107" t="s">
        <v>351</v>
      </c>
      <c r="F220" s="107" t="s">
        <v>352</v>
      </c>
      <c r="I220" s="198"/>
      <c r="J220" s="108">
        <f>SUM(J221:J228)</f>
        <v>0</v>
      </c>
      <c r="K220" s="140"/>
    </row>
    <row r="221" spans="2:11" s="16" customFormat="1" ht="16.5" customHeight="1" x14ac:dyDescent="0.25">
      <c r="B221" s="15"/>
      <c r="C221" s="109" t="s">
        <v>353</v>
      </c>
      <c r="D221" s="109" t="s">
        <v>121</v>
      </c>
      <c r="E221" s="110" t="s">
        <v>354</v>
      </c>
      <c r="F221" s="111" t="s">
        <v>355</v>
      </c>
      <c r="G221" s="112" t="s">
        <v>303</v>
      </c>
      <c r="H221" s="113">
        <v>1</v>
      </c>
      <c r="I221" s="149"/>
      <c r="J221" s="114">
        <f t="shared" ref="J221:J228" si="7">H221*I221</f>
        <v>0</v>
      </c>
      <c r="K221" s="141"/>
    </row>
    <row r="222" spans="2:11" s="16" customFormat="1" ht="24.2" customHeight="1" x14ac:dyDescent="0.25">
      <c r="B222" s="15"/>
      <c r="C222" s="109" t="s">
        <v>356</v>
      </c>
      <c r="D222" s="109" t="s">
        <v>121</v>
      </c>
      <c r="E222" s="110" t="s">
        <v>357</v>
      </c>
      <c r="F222" s="111" t="s">
        <v>358</v>
      </c>
      <c r="G222" s="112" t="s">
        <v>359</v>
      </c>
      <c r="H222" s="113">
        <v>11</v>
      </c>
      <c r="I222" s="149"/>
      <c r="J222" s="114">
        <f t="shared" si="7"/>
        <v>0</v>
      </c>
      <c r="K222" s="141"/>
    </row>
    <row r="223" spans="2:11" s="16" customFormat="1" ht="24.2" customHeight="1" x14ac:dyDescent="0.25">
      <c r="B223" s="15"/>
      <c r="C223" s="109" t="s">
        <v>360</v>
      </c>
      <c r="D223" s="109" t="s">
        <v>121</v>
      </c>
      <c r="E223" s="110" t="s">
        <v>361</v>
      </c>
      <c r="F223" s="111" t="s">
        <v>362</v>
      </c>
      <c r="G223" s="112" t="s">
        <v>363</v>
      </c>
      <c r="H223" s="113">
        <v>11</v>
      </c>
      <c r="I223" s="149"/>
      <c r="J223" s="114">
        <f t="shared" si="7"/>
        <v>0</v>
      </c>
      <c r="K223" s="141"/>
    </row>
    <row r="224" spans="2:11" s="16" customFormat="1" ht="24.2" customHeight="1" x14ac:dyDescent="0.25">
      <c r="B224" s="15"/>
      <c r="C224" s="109" t="s">
        <v>364</v>
      </c>
      <c r="D224" s="109" t="s">
        <v>121</v>
      </c>
      <c r="E224" s="110" t="s">
        <v>365</v>
      </c>
      <c r="F224" s="111" t="s">
        <v>366</v>
      </c>
      <c r="G224" s="112" t="s">
        <v>367</v>
      </c>
      <c r="H224" s="113">
        <v>11</v>
      </c>
      <c r="I224" s="149"/>
      <c r="J224" s="114">
        <f t="shared" si="7"/>
        <v>0</v>
      </c>
      <c r="K224" s="141"/>
    </row>
    <row r="225" spans="2:11" s="16" customFormat="1" ht="24.2" customHeight="1" x14ac:dyDescent="0.25">
      <c r="B225" s="15"/>
      <c r="C225" s="109" t="s">
        <v>368</v>
      </c>
      <c r="D225" s="109" t="s">
        <v>121</v>
      </c>
      <c r="E225" s="110" t="s">
        <v>369</v>
      </c>
      <c r="F225" s="111" t="s">
        <v>370</v>
      </c>
      <c r="G225" s="112" t="s">
        <v>367</v>
      </c>
      <c r="H225" s="113">
        <v>11</v>
      </c>
      <c r="I225" s="149"/>
      <c r="J225" s="114">
        <f t="shared" si="7"/>
        <v>0</v>
      </c>
      <c r="K225" s="141"/>
    </row>
    <row r="226" spans="2:11" s="16" customFormat="1" ht="16.5" customHeight="1" x14ac:dyDescent="0.25">
      <c r="B226" s="15"/>
      <c r="C226" s="109" t="s">
        <v>371</v>
      </c>
      <c r="D226" s="109" t="s">
        <v>121</v>
      </c>
      <c r="E226" s="110" t="s">
        <v>372</v>
      </c>
      <c r="F226" s="111" t="s">
        <v>373</v>
      </c>
      <c r="G226" s="112" t="s">
        <v>367</v>
      </c>
      <c r="H226" s="113">
        <v>11</v>
      </c>
      <c r="I226" s="149"/>
      <c r="J226" s="114">
        <f t="shared" si="7"/>
        <v>0</v>
      </c>
      <c r="K226" s="141"/>
    </row>
    <row r="227" spans="2:11" s="16" customFormat="1" ht="21.75" customHeight="1" x14ac:dyDescent="0.25">
      <c r="B227" s="15"/>
      <c r="C227" s="109" t="s">
        <v>374</v>
      </c>
      <c r="D227" s="109" t="s">
        <v>121</v>
      </c>
      <c r="E227" s="110" t="s">
        <v>375</v>
      </c>
      <c r="F227" s="111" t="s">
        <v>376</v>
      </c>
      <c r="G227" s="112" t="s">
        <v>303</v>
      </c>
      <c r="H227" s="113">
        <v>1</v>
      </c>
      <c r="I227" s="149"/>
      <c r="J227" s="114">
        <f t="shared" si="7"/>
        <v>0</v>
      </c>
      <c r="K227" s="141"/>
    </row>
    <row r="228" spans="2:11" s="16" customFormat="1" ht="16.5" customHeight="1" x14ac:dyDescent="0.25">
      <c r="B228" s="15"/>
      <c r="C228" s="109" t="s">
        <v>377</v>
      </c>
      <c r="D228" s="109" t="s">
        <v>121</v>
      </c>
      <c r="E228" s="110" t="s">
        <v>378</v>
      </c>
      <c r="F228" s="111" t="s">
        <v>379</v>
      </c>
      <c r="G228" s="112" t="s">
        <v>156</v>
      </c>
      <c r="H228" s="113">
        <v>1</v>
      </c>
      <c r="I228" s="149"/>
      <c r="J228" s="114">
        <f t="shared" si="7"/>
        <v>0</v>
      </c>
      <c r="K228" s="141"/>
    </row>
    <row r="229" spans="2:11" s="103" customFormat="1" ht="22.9" customHeight="1" x14ac:dyDescent="0.2">
      <c r="B229" s="102"/>
      <c r="D229" s="104" t="s">
        <v>75</v>
      </c>
      <c r="E229" s="107" t="s">
        <v>380</v>
      </c>
      <c r="F229" s="107" t="s">
        <v>381</v>
      </c>
      <c r="I229" s="198"/>
      <c r="J229" s="108">
        <f>SUM(J230:J235)</f>
        <v>0</v>
      </c>
      <c r="K229" s="140"/>
    </row>
    <row r="230" spans="2:11" s="16" customFormat="1" ht="16.5" customHeight="1" x14ac:dyDescent="0.25">
      <c r="B230" s="15"/>
      <c r="C230" s="109" t="s">
        <v>382</v>
      </c>
      <c r="D230" s="109" t="s">
        <v>121</v>
      </c>
      <c r="E230" s="110" t="s">
        <v>383</v>
      </c>
      <c r="F230" s="111" t="s">
        <v>384</v>
      </c>
      <c r="G230" s="112" t="s">
        <v>385</v>
      </c>
      <c r="H230" s="113">
        <v>62</v>
      </c>
      <c r="I230" s="149"/>
      <c r="J230" s="114">
        <f t="shared" ref="J230:J235" si="8">H230*I230</f>
        <v>0</v>
      </c>
      <c r="K230" s="141"/>
    </row>
    <row r="231" spans="2:11" s="16" customFormat="1" ht="16.5" customHeight="1" x14ac:dyDescent="0.25">
      <c r="B231" s="15"/>
      <c r="C231" s="109" t="s">
        <v>386</v>
      </c>
      <c r="D231" s="109" t="s">
        <v>121</v>
      </c>
      <c r="E231" s="110" t="s">
        <v>387</v>
      </c>
      <c r="F231" s="111" t="s">
        <v>388</v>
      </c>
      <c r="G231" s="112" t="s">
        <v>385</v>
      </c>
      <c r="H231" s="113">
        <v>62</v>
      </c>
      <c r="I231" s="149"/>
      <c r="J231" s="114">
        <f t="shared" si="8"/>
        <v>0</v>
      </c>
      <c r="K231" s="141"/>
    </row>
    <row r="232" spans="2:11" s="16" customFormat="1" ht="16.5" customHeight="1" x14ac:dyDescent="0.25">
      <c r="B232" s="15"/>
      <c r="C232" s="109" t="s">
        <v>389</v>
      </c>
      <c r="D232" s="109" t="s">
        <v>121</v>
      </c>
      <c r="E232" s="110" t="s">
        <v>390</v>
      </c>
      <c r="F232" s="111" t="s">
        <v>391</v>
      </c>
      <c r="G232" s="112" t="s">
        <v>385</v>
      </c>
      <c r="H232" s="113">
        <v>16</v>
      </c>
      <c r="I232" s="149"/>
      <c r="J232" s="114">
        <f t="shared" si="8"/>
        <v>0</v>
      </c>
      <c r="K232" s="141"/>
    </row>
    <row r="233" spans="2:11" s="16" customFormat="1" ht="16.5" customHeight="1" x14ac:dyDescent="0.25">
      <c r="B233" s="15"/>
      <c r="C233" s="109" t="s">
        <v>392</v>
      </c>
      <c r="D233" s="109" t="s">
        <v>121</v>
      </c>
      <c r="E233" s="110" t="s">
        <v>393</v>
      </c>
      <c r="F233" s="111" t="s">
        <v>394</v>
      </c>
      <c r="G233" s="112" t="s">
        <v>385</v>
      </c>
      <c r="H233" s="113">
        <v>56</v>
      </c>
      <c r="I233" s="149"/>
      <c r="J233" s="114">
        <f t="shared" si="8"/>
        <v>0</v>
      </c>
      <c r="K233" s="141"/>
    </row>
    <row r="234" spans="2:11" s="16" customFormat="1" ht="16.5" customHeight="1" x14ac:dyDescent="0.25">
      <c r="B234" s="15"/>
      <c r="C234" s="109" t="s">
        <v>395</v>
      </c>
      <c r="D234" s="109" t="s">
        <v>121</v>
      </c>
      <c r="E234" s="110" t="s">
        <v>396</v>
      </c>
      <c r="F234" s="111" t="s">
        <v>397</v>
      </c>
      <c r="G234" s="112" t="s">
        <v>385</v>
      </c>
      <c r="H234" s="113">
        <v>40</v>
      </c>
      <c r="I234" s="149"/>
      <c r="J234" s="114">
        <f t="shared" si="8"/>
        <v>0</v>
      </c>
      <c r="K234" s="141"/>
    </row>
    <row r="235" spans="2:11" s="16" customFormat="1" ht="16.5" customHeight="1" x14ac:dyDescent="0.25">
      <c r="B235" s="15"/>
      <c r="C235" s="109" t="s">
        <v>398</v>
      </c>
      <c r="D235" s="109" t="s">
        <v>121</v>
      </c>
      <c r="E235" s="110" t="s">
        <v>399</v>
      </c>
      <c r="F235" s="111" t="s">
        <v>400</v>
      </c>
      <c r="G235" s="112" t="s">
        <v>385</v>
      </c>
      <c r="H235" s="113">
        <v>16</v>
      </c>
      <c r="I235" s="149"/>
      <c r="J235" s="114">
        <f t="shared" si="8"/>
        <v>0</v>
      </c>
      <c r="K235" s="141"/>
    </row>
    <row r="236" spans="2:11" s="103" customFormat="1" ht="22.9" customHeight="1" x14ac:dyDescent="0.2">
      <c r="B236" s="102"/>
      <c r="D236" s="104" t="s">
        <v>75</v>
      </c>
      <c r="E236" s="107" t="s">
        <v>401</v>
      </c>
      <c r="F236" s="107" t="s">
        <v>402</v>
      </c>
      <c r="I236" s="198"/>
      <c r="J236" s="108">
        <f>J237</f>
        <v>0</v>
      </c>
      <c r="K236" s="140"/>
    </row>
    <row r="237" spans="2:11" s="16" customFormat="1" ht="16.5" customHeight="1" x14ac:dyDescent="0.25">
      <c r="B237" s="15"/>
      <c r="C237" s="115" t="s">
        <v>403</v>
      </c>
      <c r="D237" s="115" t="s">
        <v>149</v>
      </c>
      <c r="E237" s="116" t="s">
        <v>404</v>
      </c>
      <c r="F237" s="117" t="s">
        <v>405</v>
      </c>
      <c r="G237" s="118" t="s">
        <v>303</v>
      </c>
      <c r="H237" s="119">
        <v>1</v>
      </c>
      <c r="I237" s="155"/>
      <c r="J237" s="155">
        <f t="shared" ref="J237" si="9">H237*I237</f>
        <v>0</v>
      </c>
      <c r="K237" s="142"/>
    </row>
    <row r="238" spans="2:11" s="103" customFormat="1" ht="25.9" customHeight="1" x14ac:dyDescent="0.2">
      <c r="B238" s="102"/>
      <c r="D238" s="104" t="s">
        <v>75</v>
      </c>
      <c r="E238" s="105" t="s">
        <v>406</v>
      </c>
      <c r="F238" s="105" t="s">
        <v>407</v>
      </c>
      <c r="I238" s="198"/>
      <c r="J238" s="106">
        <f>J239</f>
        <v>0</v>
      </c>
      <c r="K238" s="140"/>
    </row>
    <row r="239" spans="2:11" s="103" customFormat="1" ht="22.9" customHeight="1" x14ac:dyDescent="0.2">
      <c r="B239" s="102"/>
      <c r="D239" s="104" t="s">
        <v>75</v>
      </c>
      <c r="E239" s="107" t="s">
        <v>408</v>
      </c>
      <c r="F239" s="107" t="s">
        <v>409</v>
      </c>
      <c r="I239" s="198"/>
      <c r="J239" s="108">
        <f>SUM(J240:J245)</f>
        <v>0</v>
      </c>
      <c r="K239" s="140"/>
    </row>
    <row r="240" spans="2:11" s="16" customFormat="1" ht="24.2" customHeight="1" x14ac:dyDescent="0.25">
      <c r="B240" s="15"/>
      <c r="C240" s="109" t="s">
        <v>410</v>
      </c>
      <c r="D240" s="109" t="s">
        <v>121</v>
      </c>
      <c r="E240" s="110" t="s">
        <v>411</v>
      </c>
      <c r="F240" s="111" t="s">
        <v>412</v>
      </c>
      <c r="G240" s="112" t="s">
        <v>156</v>
      </c>
      <c r="H240" s="113">
        <v>4</v>
      </c>
      <c r="I240" s="149"/>
      <c r="J240" s="114">
        <f t="shared" ref="J240:J245" si="10">H240*I240</f>
        <v>0</v>
      </c>
      <c r="K240" s="141"/>
    </row>
    <row r="241" spans="2:11" s="16" customFormat="1" ht="16.5" customHeight="1" x14ac:dyDescent="0.25">
      <c r="B241" s="15"/>
      <c r="C241" s="109" t="s">
        <v>413</v>
      </c>
      <c r="D241" s="109" t="s">
        <v>121</v>
      </c>
      <c r="E241" s="110" t="s">
        <v>414</v>
      </c>
      <c r="F241" s="111" t="s">
        <v>415</v>
      </c>
      <c r="G241" s="112" t="s">
        <v>156</v>
      </c>
      <c r="H241" s="113">
        <v>1</v>
      </c>
      <c r="I241" s="149"/>
      <c r="J241" s="114">
        <f t="shared" si="10"/>
        <v>0</v>
      </c>
      <c r="K241" s="141"/>
    </row>
    <row r="242" spans="2:11" s="16" customFormat="1" ht="16.5" customHeight="1" x14ac:dyDescent="0.25">
      <c r="B242" s="15"/>
      <c r="C242" s="109" t="s">
        <v>416</v>
      </c>
      <c r="D242" s="109" t="s">
        <v>121</v>
      </c>
      <c r="E242" s="110" t="s">
        <v>417</v>
      </c>
      <c r="F242" s="111" t="s">
        <v>418</v>
      </c>
      <c r="G242" s="112" t="s">
        <v>156</v>
      </c>
      <c r="H242" s="113">
        <v>1</v>
      </c>
      <c r="I242" s="149"/>
      <c r="J242" s="114">
        <f t="shared" si="10"/>
        <v>0</v>
      </c>
      <c r="K242" s="141"/>
    </row>
    <row r="243" spans="2:11" s="16" customFormat="1" ht="16.5" customHeight="1" x14ac:dyDescent="0.25">
      <c r="B243" s="15"/>
      <c r="C243" s="109" t="s">
        <v>419</v>
      </c>
      <c r="D243" s="109" t="s">
        <v>121</v>
      </c>
      <c r="E243" s="110" t="s">
        <v>420</v>
      </c>
      <c r="F243" s="111" t="s">
        <v>421</v>
      </c>
      <c r="G243" s="112" t="s">
        <v>156</v>
      </c>
      <c r="H243" s="113">
        <v>1</v>
      </c>
      <c r="I243" s="149"/>
      <c r="J243" s="114">
        <f t="shared" si="10"/>
        <v>0</v>
      </c>
      <c r="K243" s="141"/>
    </row>
    <row r="244" spans="2:11" s="16" customFormat="1" ht="16.5" customHeight="1" x14ac:dyDescent="0.25">
      <c r="B244" s="15"/>
      <c r="C244" s="109" t="s">
        <v>422</v>
      </c>
      <c r="D244" s="109" t="s">
        <v>121</v>
      </c>
      <c r="E244" s="110" t="s">
        <v>423</v>
      </c>
      <c r="F244" s="111" t="s">
        <v>424</v>
      </c>
      <c r="G244" s="112" t="s">
        <v>156</v>
      </c>
      <c r="H244" s="113">
        <v>1</v>
      </c>
      <c r="I244" s="149"/>
      <c r="J244" s="114">
        <f t="shared" si="10"/>
        <v>0</v>
      </c>
      <c r="K244" s="141"/>
    </row>
    <row r="245" spans="2:11" s="16" customFormat="1" ht="16.5" customHeight="1" x14ac:dyDescent="0.25">
      <c r="B245" s="15"/>
      <c r="C245" s="109" t="s">
        <v>425</v>
      </c>
      <c r="D245" s="109" t="s">
        <v>121</v>
      </c>
      <c r="E245" s="110" t="s">
        <v>426</v>
      </c>
      <c r="F245" s="111" t="s">
        <v>427</v>
      </c>
      <c r="G245" s="112" t="s">
        <v>156</v>
      </c>
      <c r="H245" s="113">
        <v>1</v>
      </c>
      <c r="I245" s="149"/>
      <c r="J245" s="114">
        <f t="shared" si="10"/>
        <v>0</v>
      </c>
      <c r="K245" s="141"/>
    </row>
    <row r="246" spans="2:11" s="16" customFormat="1" ht="6.95" customHeight="1" x14ac:dyDescent="0.25">
      <c r="B246" s="29"/>
      <c r="C246" s="30"/>
      <c r="D246" s="30"/>
      <c r="E246" s="30"/>
      <c r="F246" s="30"/>
      <c r="G246" s="30"/>
      <c r="H246" s="30"/>
      <c r="I246" s="30"/>
      <c r="J246" s="30"/>
      <c r="K246" s="126"/>
    </row>
  </sheetData>
  <sheetProtection sheet="1" objects="1" scenarios="1" selectLockedCells="1"/>
  <mergeCells count="8">
    <mergeCell ref="E87:H87"/>
    <mergeCell ref="E120:H120"/>
    <mergeCell ref="E122:H12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paperSize="9" scale="62" orientation="portrait" r:id="rId1"/>
  <rowBreaks count="1" manualBreakCount="1"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4C1B-F354-49E2-817E-6FFFFDCF6446}">
  <dimension ref="B2:K246"/>
  <sheetViews>
    <sheetView showGridLines="0" view="pageBreakPreview" topLeftCell="A117" zoomScaleNormal="100" zoomScaleSheetLayoutView="100" workbookViewId="0">
      <selection activeCell="I133" sqref="I133:I245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4.7109375" bestFit="1" customWidth="1"/>
    <col min="12" max="13" width="9.140625" customWidth="1"/>
  </cols>
  <sheetData>
    <row r="2" spans="2:11" ht="36.950000000000003" customHeight="1" x14ac:dyDescent="0.25"/>
    <row r="3" spans="2:11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127"/>
    </row>
    <row r="4" spans="2:11" ht="24.95" customHeight="1" x14ac:dyDescent="0.25">
      <c r="B4" s="5"/>
      <c r="D4" s="6" t="s">
        <v>90</v>
      </c>
      <c r="K4" s="122"/>
    </row>
    <row r="5" spans="2:11" ht="6.95" customHeight="1" x14ac:dyDescent="0.25">
      <c r="B5" s="5"/>
      <c r="K5" s="122"/>
    </row>
    <row r="6" spans="2:11" ht="12" customHeight="1" x14ac:dyDescent="0.25">
      <c r="B6" s="5"/>
      <c r="D6" s="11" t="s">
        <v>14</v>
      </c>
      <c r="K6" s="122"/>
    </row>
    <row r="7" spans="2:11" ht="26.25" customHeight="1" x14ac:dyDescent="0.25">
      <c r="B7" s="5"/>
      <c r="E7" s="162" t="str">
        <f>#REF!</f>
        <v>REKONSTRUKCE ELEKTROINSTALACE OBJEKTU A3 – HAVARIJNÍ STAV</v>
      </c>
      <c r="F7" s="163"/>
      <c r="G7" s="163"/>
      <c r="H7" s="163"/>
      <c r="K7" s="122"/>
    </row>
    <row r="8" spans="2:11" s="16" customFormat="1" ht="12" customHeight="1" x14ac:dyDescent="0.25">
      <c r="B8" s="15"/>
      <c r="D8" s="11" t="s">
        <v>91</v>
      </c>
      <c r="K8" s="123"/>
    </row>
    <row r="9" spans="2:11" s="16" customFormat="1" ht="16.5" customHeight="1" x14ac:dyDescent="0.25">
      <c r="B9" s="15"/>
      <c r="E9" s="160" t="s">
        <v>493</v>
      </c>
      <c r="F9" s="161"/>
      <c r="G9" s="161"/>
      <c r="H9" s="161"/>
      <c r="K9" s="123"/>
    </row>
    <row r="10" spans="2:11" s="16" customFormat="1" x14ac:dyDescent="0.25">
      <c r="B10" s="15"/>
      <c r="K10" s="123"/>
    </row>
    <row r="11" spans="2:11" s="16" customFormat="1" ht="12" customHeight="1" x14ac:dyDescent="0.25">
      <c r="B11" s="15"/>
      <c r="D11" s="11" t="s">
        <v>15</v>
      </c>
      <c r="F11" s="9" t="s">
        <v>1</v>
      </c>
      <c r="I11" s="11" t="s">
        <v>16</v>
      </c>
      <c r="J11" s="9" t="s">
        <v>1</v>
      </c>
      <c r="K11" s="123"/>
    </row>
    <row r="12" spans="2:11" s="16" customFormat="1" ht="12" customHeight="1" x14ac:dyDescent="0.25">
      <c r="B12" s="15"/>
      <c r="D12" s="11" t="s">
        <v>17</v>
      </c>
      <c r="F12" s="9" t="s">
        <v>28</v>
      </c>
      <c r="I12" s="11" t="s">
        <v>19</v>
      </c>
      <c r="J12" s="39" t="str">
        <f>#REF!</f>
        <v>5. 3. 2023</v>
      </c>
      <c r="K12" s="123"/>
    </row>
    <row r="13" spans="2:11" s="16" customFormat="1" ht="10.9" customHeight="1" x14ac:dyDescent="0.25">
      <c r="B13" s="15"/>
      <c r="K13" s="123"/>
    </row>
    <row r="14" spans="2:11" s="16" customFormat="1" ht="12" customHeight="1" x14ac:dyDescent="0.25">
      <c r="B14" s="15"/>
      <c r="D14" s="11" t="s">
        <v>21</v>
      </c>
      <c r="I14" s="11" t="s">
        <v>22</v>
      </c>
      <c r="J14" s="9" t="str">
        <f>IF(#REF!="","",#REF!)</f>
        <v>00380385</v>
      </c>
      <c r="K14" s="123"/>
    </row>
    <row r="15" spans="2:11" s="16" customFormat="1" ht="18" customHeight="1" x14ac:dyDescent="0.25">
      <c r="B15" s="15"/>
      <c r="E15" s="9" t="str">
        <f>IF(#REF!="","",#REF!)</f>
        <v>SŠIPF Brno</v>
      </c>
      <c r="I15" s="11" t="s">
        <v>25</v>
      </c>
      <c r="J15" s="9" t="str">
        <f>IF(#REF!="","",#REF!)</f>
        <v>CZ00380385</v>
      </c>
      <c r="K15" s="123"/>
    </row>
    <row r="16" spans="2:11" s="16" customFormat="1" ht="6.95" customHeight="1" x14ac:dyDescent="0.25">
      <c r="B16" s="15"/>
      <c r="K16" s="123"/>
    </row>
    <row r="17" spans="2:11" s="16" customFormat="1" ht="12" customHeight="1" x14ac:dyDescent="0.25">
      <c r="B17" s="15"/>
      <c r="D17" s="11" t="s">
        <v>27</v>
      </c>
      <c r="I17" s="11" t="s">
        <v>22</v>
      </c>
      <c r="J17" s="9" t="str">
        <f>#REF!</f>
        <v/>
      </c>
      <c r="K17" s="123"/>
    </row>
    <row r="18" spans="2:11" s="16" customFormat="1" ht="18" customHeight="1" x14ac:dyDescent="0.25">
      <c r="B18" s="15"/>
      <c r="E18" s="164" t="str">
        <f>#REF!</f>
        <v xml:space="preserve"> </v>
      </c>
      <c r="F18" s="164"/>
      <c r="G18" s="164"/>
      <c r="H18" s="164"/>
      <c r="I18" s="11" t="s">
        <v>25</v>
      </c>
      <c r="J18" s="9" t="str">
        <f>#REF!</f>
        <v/>
      </c>
      <c r="K18" s="123"/>
    </row>
    <row r="19" spans="2:11" s="16" customFormat="1" ht="6.95" customHeight="1" x14ac:dyDescent="0.25">
      <c r="B19" s="15"/>
      <c r="K19" s="123"/>
    </row>
    <row r="20" spans="2:11" s="16" customFormat="1" ht="12" customHeight="1" x14ac:dyDescent="0.25">
      <c r="B20" s="15"/>
      <c r="D20" s="11" t="s">
        <v>29</v>
      </c>
      <c r="I20" s="11" t="s">
        <v>22</v>
      </c>
      <c r="J20" s="9" t="str">
        <f>IF(#REF!="","",#REF!)</f>
        <v>04062965</v>
      </c>
      <c r="K20" s="123"/>
    </row>
    <row r="21" spans="2:11" s="16" customFormat="1" ht="18" customHeight="1" x14ac:dyDescent="0.25">
      <c r="B21" s="15"/>
      <c r="E21" s="9" t="str">
        <f>IF(#REF!="","",#REF!)</f>
        <v>Ing. Tomáš Blažek</v>
      </c>
      <c r="I21" s="11" t="s">
        <v>25</v>
      </c>
      <c r="J21" s="9" t="str">
        <f>IF(#REF!="","",#REF!)</f>
        <v>CZ8705081143</v>
      </c>
      <c r="K21" s="123"/>
    </row>
    <row r="22" spans="2:11" s="16" customFormat="1" ht="6.95" customHeight="1" x14ac:dyDescent="0.25">
      <c r="B22" s="15"/>
      <c r="K22" s="123"/>
    </row>
    <row r="23" spans="2:11" s="16" customFormat="1" ht="12" customHeight="1" x14ac:dyDescent="0.25">
      <c r="B23" s="15"/>
      <c r="D23" s="11" t="s">
        <v>34</v>
      </c>
      <c r="I23" s="11" t="s">
        <v>22</v>
      </c>
      <c r="J23" s="9" t="str">
        <f>IF(#REF!="","",#REF!)</f>
        <v>04062965</v>
      </c>
      <c r="K23" s="123"/>
    </row>
    <row r="24" spans="2:11" s="16" customFormat="1" ht="18" customHeight="1" x14ac:dyDescent="0.25">
      <c r="B24" s="15"/>
      <c r="E24" s="9" t="str">
        <f>IF(#REF!="","",#REF!)</f>
        <v>Ing. Tomáš Blažek</v>
      </c>
      <c r="I24" s="11" t="s">
        <v>25</v>
      </c>
      <c r="J24" s="9" t="str">
        <f>IF(#REF!="","",#REF!)</f>
        <v>CZ8705081143</v>
      </c>
      <c r="K24" s="123"/>
    </row>
    <row r="25" spans="2:11" s="16" customFormat="1" ht="6.95" customHeight="1" x14ac:dyDescent="0.25">
      <c r="B25" s="15"/>
      <c r="K25" s="123"/>
    </row>
    <row r="26" spans="2:11" s="16" customFormat="1" ht="12" customHeight="1" x14ac:dyDescent="0.25">
      <c r="B26" s="15"/>
      <c r="D26" s="11" t="s">
        <v>35</v>
      </c>
      <c r="K26" s="123"/>
    </row>
    <row r="27" spans="2:11" s="72" customFormat="1" ht="16.5" customHeight="1" x14ac:dyDescent="0.25">
      <c r="B27" s="71"/>
      <c r="E27" s="165" t="s">
        <v>1</v>
      </c>
      <c r="F27" s="165"/>
      <c r="G27" s="165"/>
      <c r="H27" s="165"/>
      <c r="K27" s="134"/>
    </row>
    <row r="28" spans="2:11" s="16" customFormat="1" ht="6.95" customHeight="1" x14ac:dyDescent="0.25">
      <c r="B28" s="15"/>
      <c r="K28" s="123"/>
    </row>
    <row r="29" spans="2:11" s="16" customFormat="1" ht="6.95" customHeight="1" x14ac:dyDescent="0.25">
      <c r="B29" s="15"/>
      <c r="D29" s="40"/>
      <c r="E29" s="40"/>
      <c r="F29" s="40"/>
      <c r="G29" s="40"/>
      <c r="H29" s="40"/>
      <c r="I29" s="40"/>
      <c r="J29" s="40"/>
      <c r="K29" s="135"/>
    </row>
    <row r="30" spans="2:11" s="16" customFormat="1" ht="25.35" customHeight="1" x14ac:dyDescent="0.25">
      <c r="B30" s="15"/>
      <c r="D30" s="73" t="s">
        <v>36</v>
      </c>
      <c r="J30" s="53">
        <f>ROUND(J130, 2)</f>
        <v>0</v>
      </c>
      <c r="K30" s="123"/>
    </row>
    <row r="31" spans="2:11" s="16" customFormat="1" ht="6.95" customHeight="1" x14ac:dyDescent="0.25">
      <c r="B31" s="15"/>
      <c r="D31" s="40"/>
      <c r="E31" s="40"/>
      <c r="F31" s="40"/>
      <c r="G31" s="40"/>
      <c r="H31" s="40"/>
      <c r="I31" s="40"/>
      <c r="J31" s="40"/>
      <c r="K31" s="135"/>
    </row>
    <row r="32" spans="2:11" s="16" customFormat="1" ht="14.45" customHeight="1" x14ac:dyDescent="0.25">
      <c r="B32" s="15"/>
      <c r="F32" s="19" t="s">
        <v>38</v>
      </c>
      <c r="I32" s="19" t="s">
        <v>37</v>
      </c>
      <c r="J32" s="19" t="s">
        <v>39</v>
      </c>
      <c r="K32" s="123"/>
    </row>
    <row r="33" spans="2:11" s="16" customFormat="1" ht="14.45" customHeight="1" x14ac:dyDescent="0.25">
      <c r="B33" s="15"/>
      <c r="D33" s="42" t="s">
        <v>40</v>
      </c>
      <c r="E33" s="11" t="s">
        <v>41</v>
      </c>
      <c r="F33" s="74">
        <f>J30</f>
        <v>0</v>
      </c>
      <c r="I33" s="75">
        <v>0.21</v>
      </c>
      <c r="J33" s="74">
        <f>F33*I33</f>
        <v>0</v>
      </c>
      <c r="K33" s="123"/>
    </row>
    <row r="34" spans="2:11" s="16" customFormat="1" ht="14.45" customHeight="1" x14ac:dyDescent="0.25">
      <c r="B34" s="15"/>
      <c r="E34" s="11" t="s">
        <v>42</v>
      </c>
      <c r="F34" s="74"/>
      <c r="I34" s="75">
        <v>0.15</v>
      </c>
      <c r="J34" s="74"/>
      <c r="K34" s="123"/>
    </row>
    <row r="35" spans="2:11" s="16" customFormat="1" ht="14.45" hidden="1" customHeight="1" x14ac:dyDescent="0.25">
      <c r="B35" s="15"/>
      <c r="E35" s="11" t="s">
        <v>43</v>
      </c>
      <c r="F35" s="74" t="e">
        <f>ROUND((SUM(#REF!)),  2)</f>
        <v>#REF!</v>
      </c>
      <c r="I35" s="75">
        <v>0.21</v>
      </c>
      <c r="J35" s="74">
        <f>0</f>
        <v>0</v>
      </c>
      <c r="K35" s="123"/>
    </row>
    <row r="36" spans="2:11" s="16" customFormat="1" ht="14.45" hidden="1" customHeight="1" x14ac:dyDescent="0.25">
      <c r="B36" s="15"/>
      <c r="E36" s="11" t="s">
        <v>44</v>
      </c>
      <c r="F36" s="74" t="e">
        <f>ROUND((SUM(#REF!)),  2)</f>
        <v>#REF!</v>
      </c>
      <c r="I36" s="75">
        <v>0.15</v>
      </c>
      <c r="J36" s="74">
        <f>0</f>
        <v>0</v>
      </c>
      <c r="K36" s="123"/>
    </row>
    <row r="37" spans="2:11" s="16" customFormat="1" ht="14.45" hidden="1" customHeight="1" x14ac:dyDescent="0.25">
      <c r="B37" s="15"/>
      <c r="E37" s="11" t="s">
        <v>45</v>
      </c>
      <c r="F37" s="74" t="e">
        <f>ROUND((SUM(#REF!)),  2)</f>
        <v>#REF!</v>
      </c>
      <c r="I37" s="75">
        <v>0</v>
      </c>
      <c r="J37" s="74">
        <f>0</f>
        <v>0</v>
      </c>
      <c r="K37" s="123"/>
    </row>
    <row r="38" spans="2:11" s="16" customFormat="1" ht="6.95" customHeight="1" x14ac:dyDescent="0.25">
      <c r="B38" s="15"/>
      <c r="K38" s="123"/>
    </row>
    <row r="39" spans="2:11" s="16" customFormat="1" ht="25.35" customHeight="1" x14ac:dyDescent="0.25">
      <c r="B39" s="15"/>
      <c r="C39" s="76"/>
      <c r="D39" s="77" t="s">
        <v>46</v>
      </c>
      <c r="E39" s="44"/>
      <c r="F39" s="44"/>
      <c r="G39" s="78" t="s">
        <v>47</v>
      </c>
      <c r="H39" s="79" t="s">
        <v>48</v>
      </c>
      <c r="I39" s="44"/>
      <c r="J39" s="80">
        <f>SUM(J30:J37)</f>
        <v>0</v>
      </c>
      <c r="K39" s="136"/>
    </row>
    <row r="40" spans="2:11" s="16" customFormat="1" ht="14.45" customHeight="1" x14ac:dyDescent="0.25">
      <c r="B40" s="15"/>
      <c r="K40" s="123"/>
    </row>
    <row r="41" spans="2:11" ht="14.45" customHeight="1" x14ac:dyDescent="0.25">
      <c r="B41" s="5"/>
      <c r="K41" s="122"/>
    </row>
    <row r="42" spans="2:11" ht="14.45" customHeight="1" x14ac:dyDescent="0.25">
      <c r="B42" s="5"/>
      <c r="K42" s="122"/>
    </row>
    <row r="43" spans="2:11" ht="14.45" customHeight="1" x14ac:dyDescent="0.25">
      <c r="B43" s="5"/>
      <c r="K43" s="122"/>
    </row>
    <row r="44" spans="2:11" ht="14.45" customHeight="1" x14ac:dyDescent="0.25">
      <c r="B44" s="5"/>
      <c r="K44" s="122"/>
    </row>
    <row r="45" spans="2:11" ht="14.45" customHeight="1" x14ac:dyDescent="0.25">
      <c r="B45" s="5"/>
      <c r="K45" s="122"/>
    </row>
    <row r="46" spans="2:11" ht="14.45" customHeight="1" x14ac:dyDescent="0.25">
      <c r="B46" s="5"/>
      <c r="K46" s="122"/>
    </row>
    <row r="47" spans="2:11" ht="14.45" customHeight="1" x14ac:dyDescent="0.25">
      <c r="B47" s="5"/>
      <c r="K47" s="122"/>
    </row>
    <row r="48" spans="2:11" ht="14.45" customHeight="1" x14ac:dyDescent="0.25">
      <c r="B48" s="5"/>
      <c r="K48" s="122"/>
    </row>
    <row r="49" spans="2:11" ht="14.45" customHeight="1" x14ac:dyDescent="0.25">
      <c r="B49" s="5"/>
      <c r="K49" s="122"/>
    </row>
    <row r="50" spans="2:11" s="16" customFormat="1" ht="14.45" customHeight="1" x14ac:dyDescent="0.25">
      <c r="B50" s="15"/>
      <c r="D50" s="26" t="s">
        <v>49</v>
      </c>
      <c r="E50" s="27"/>
      <c r="F50" s="27"/>
      <c r="G50" s="26" t="s">
        <v>50</v>
      </c>
      <c r="H50" s="27"/>
      <c r="I50" s="27"/>
      <c r="J50" s="27"/>
      <c r="K50" s="137"/>
    </row>
    <row r="51" spans="2:11" x14ac:dyDescent="0.25">
      <c r="B51" s="5"/>
      <c r="K51" s="122"/>
    </row>
    <row r="52" spans="2:11" x14ac:dyDescent="0.25">
      <c r="B52" s="5"/>
      <c r="K52" s="122"/>
    </row>
    <row r="53" spans="2:11" x14ac:dyDescent="0.25">
      <c r="B53" s="5"/>
      <c r="K53" s="122"/>
    </row>
    <row r="54" spans="2:11" x14ac:dyDescent="0.25">
      <c r="B54" s="5"/>
      <c r="K54" s="122"/>
    </row>
    <row r="55" spans="2:11" x14ac:dyDescent="0.25">
      <c r="B55" s="5"/>
      <c r="K55" s="122"/>
    </row>
    <row r="56" spans="2:11" x14ac:dyDescent="0.25">
      <c r="B56" s="5"/>
      <c r="K56" s="122"/>
    </row>
    <row r="57" spans="2:11" x14ac:dyDescent="0.25">
      <c r="B57" s="5"/>
      <c r="K57" s="122"/>
    </row>
    <row r="58" spans="2:11" x14ac:dyDescent="0.25">
      <c r="B58" s="5"/>
      <c r="K58" s="122"/>
    </row>
    <row r="59" spans="2:11" x14ac:dyDescent="0.25">
      <c r="B59" s="5"/>
      <c r="K59" s="122"/>
    </row>
    <row r="60" spans="2:11" x14ac:dyDescent="0.25">
      <c r="B60" s="5"/>
      <c r="K60" s="122"/>
    </row>
    <row r="61" spans="2:11" s="16" customFormat="1" x14ac:dyDescent="0.25">
      <c r="B61" s="15"/>
      <c r="D61" s="28" t="s">
        <v>51</v>
      </c>
      <c r="E61" s="18"/>
      <c r="F61" s="81" t="s">
        <v>52</v>
      </c>
      <c r="G61" s="28" t="s">
        <v>51</v>
      </c>
      <c r="H61" s="18"/>
      <c r="I61" s="18"/>
      <c r="J61" s="82" t="s">
        <v>52</v>
      </c>
      <c r="K61" s="138"/>
    </row>
    <row r="62" spans="2:11" x14ac:dyDescent="0.25">
      <c r="B62" s="5"/>
      <c r="K62" s="122"/>
    </row>
    <row r="63" spans="2:11" x14ac:dyDescent="0.25">
      <c r="B63" s="5"/>
      <c r="K63" s="122"/>
    </row>
    <row r="64" spans="2:11" x14ac:dyDescent="0.25">
      <c r="B64" s="5"/>
      <c r="K64" s="122"/>
    </row>
    <row r="65" spans="2:11" s="16" customFormat="1" x14ac:dyDescent="0.25">
      <c r="B65" s="15"/>
      <c r="D65" s="26" t="s">
        <v>53</v>
      </c>
      <c r="E65" s="27"/>
      <c r="F65" s="27"/>
      <c r="G65" s="26" t="s">
        <v>54</v>
      </c>
      <c r="H65" s="27"/>
      <c r="I65" s="27"/>
      <c r="J65" s="27"/>
      <c r="K65" s="137"/>
    </row>
    <row r="66" spans="2:11" x14ac:dyDescent="0.25">
      <c r="B66" s="5"/>
      <c r="K66" s="122"/>
    </row>
    <row r="67" spans="2:11" x14ac:dyDescent="0.25">
      <c r="B67" s="5"/>
      <c r="K67" s="122"/>
    </row>
    <row r="68" spans="2:11" x14ac:dyDescent="0.25">
      <c r="B68" s="5"/>
      <c r="K68" s="122"/>
    </row>
    <row r="69" spans="2:11" x14ac:dyDescent="0.25">
      <c r="B69" s="5"/>
      <c r="K69" s="122"/>
    </row>
    <row r="70" spans="2:11" x14ac:dyDescent="0.25">
      <c r="B70" s="5"/>
      <c r="K70" s="122"/>
    </row>
    <row r="71" spans="2:11" x14ac:dyDescent="0.25">
      <c r="B71" s="5"/>
      <c r="K71" s="122"/>
    </row>
    <row r="72" spans="2:11" x14ac:dyDescent="0.25">
      <c r="B72" s="5"/>
      <c r="K72" s="122"/>
    </row>
    <row r="73" spans="2:11" x14ac:dyDescent="0.25">
      <c r="B73" s="5"/>
      <c r="K73" s="122"/>
    </row>
    <row r="74" spans="2:11" x14ac:dyDescent="0.25">
      <c r="B74" s="5"/>
      <c r="K74" s="122"/>
    </row>
    <row r="75" spans="2:11" x14ac:dyDescent="0.25">
      <c r="B75" s="5"/>
      <c r="K75" s="122"/>
    </row>
    <row r="76" spans="2:11" s="16" customFormat="1" x14ac:dyDescent="0.25">
      <c r="B76" s="15"/>
      <c r="D76" s="28" t="s">
        <v>51</v>
      </c>
      <c r="E76" s="18"/>
      <c r="F76" s="81" t="s">
        <v>52</v>
      </c>
      <c r="G76" s="28" t="s">
        <v>51</v>
      </c>
      <c r="H76" s="18"/>
      <c r="I76" s="18"/>
      <c r="J76" s="82" t="s">
        <v>52</v>
      </c>
      <c r="K76" s="138"/>
    </row>
    <row r="77" spans="2:11" s="16" customFormat="1" ht="14.4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126"/>
    </row>
    <row r="81" spans="2:11" s="16" customFormat="1" ht="6.95" hidden="1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</row>
    <row r="82" spans="2:11" s="16" customFormat="1" ht="24.95" hidden="1" customHeight="1" x14ac:dyDescent="0.25">
      <c r="B82" s="15"/>
      <c r="C82" s="6" t="s">
        <v>92</v>
      </c>
    </row>
    <row r="83" spans="2:11" s="16" customFormat="1" ht="6.95" hidden="1" customHeight="1" x14ac:dyDescent="0.25">
      <c r="B83" s="15"/>
    </row>
    <row r="84" spans="2:11" s="16" customFormat="1" ht="12" hidden="1" customHeight="1" x14ac:dyDescent="0.25">
      <c r="B84" s="15"/>
      <c r="C84" s="11" t="s">
        <v>14</v>
      </c>
    </row>
    <row r="85" spans="2:11" s="16" customFormat="1" ht="26.25" hidden="1" customHeight="1" x14ac:dyDescent="0.25">
      <c r="B85" s="15"/>
      <c r="E85" s="162" t="str">
        <f>E7</f>
        <v>REKONSTRUKCE ELEKTROINSTALACE OBJEKTU A3 – HAVARIJNÍ STAV</v>
      </c>
      <c r="F85" s="163"/>
      <c r="G85" s="163"/>
      <c r="H85" s="163"/>
    </row>
    <row r="86" spans="2:11" s="16" customFormat="1" ht="12" hidden="1" customHeight="1" x14ac:dyDescent="0.25">
      <c r="B86" s="15"/>
      <c r="C86" s="11" t="s">
        <v>91</v>
      </c>
    </row>
    <row r="87" spans="2:11" s="16" customFormat="1" ht="16.5" hidden="1" customHeight="1" x14ac:dyDescent="0.25">
      <c r="B87" s="15"/>
      <c r="E87" s="160" t="str">
        <f>E9</f>
        <v>05 - rekonstrukce A1 - 5.NP</v>
      </c>
      <c r="F87" s="161"/>
      <c r="G87" s="161"/>
      <c r="H87" s="161"/>
    </row>
    <row r="88" spans="2:11" s="16" customFormat="1" ht="6.95" hidden="1" customHeight="1" x14ac:dyDescent="0.25">
      <c r="B88" s="15"/>
    </row>
    <row r="89" spans="2:11" s="16" customFormat="1" ht="12" hidden="1" customHeight="1" x14ac:dyDescent="0.25">
      <c r="B89" s="15"/>
      <c r="C89" s="11" t="s">
        <v>17</v>
      </c>
      <c r="F89" s="9" t="str">
        <f>F12</f>
        <v xml:space="preserve"> </v>
      </c>
      <c r="I89" s="11" t="s">
        <v>19</v>
      </c>
      <c r="J89" s="39" t="str">
        <f>IF(J12="","",J12)</f>
        <v>5. 3. 2023</v>
      </c>
    </row>
    <row r="90" spans="2:11" s="16" customFormat="1" ht="6.95" hidden="1" customHeight="1" x14ac:dyDescent="0.25">
      <c r="B90" s="15"/>
    </row>
    <row r="91" spans="2:11" s="16" customFormat="1" ht="15.2" hidden="1" customHeight="1" x14ac:dyDescent="0.25">
      <c r="B91" s="15"/>
      <c r="C91" s="11" t="s">
        <v>21</v>
      </c>
      <c r="F91" s="9" t="str">
        <f>E15</f>
        <v>SŠIPF Brno</v>
      </c>
      <c r="I91" s="11" t="s">
        <v>29</v>
      </c>
      <c r="J91" s="13" t="str">
        <f>E21</f>
        <v>Ing. Tomáš Blažek</v>
      </c>
    </row>
    <row r="92" spans="2:11" s="16" customFormat="1" ht="15.2" hidden="1" customHeight="1" x14ac:dyDescent="0.25">
      <c r="B92" s="15"/>
      <c r="C92" s="11" t="s">
        <v>27</v>
      </c>
      <c r="F92" s="9" t="str">
        <f>IF(E18="","",E18)</f>
        <v xml:space="preserve"> </v>
      </c>
      <c r="I92" s="11" t="s">
        <v>34</v>
      </c>
      <c r="J92" s="13" t="str">
        <f>E24</f>
        <v>Ing. Tomáš Blažek</v>
      </c>
    </row>
    <row r="93" spans="2:11" s="16" customFormat="1" ht="10.35" hidden="1" customHeight="1" x14ac:dyDescent="0.25">
      <c r="B93" s="15"/>
    </row>
    <row r="94" spans="2:11" s="16" customFormat="1" ht="29.25" hidden="1" customHeight="1" x14ac:dyDescent="0.25">
      <c r="B94" s="15"/>
      <c r="C94" s="83" t="s">
        <v>93</v>
      </c>
      <c r="D94" s="76"/>
      <c r="E94" s="76"/>
      <c r="F94" s="76"/>
      <c r="G94" s="76"/>
      <c r="H94" s="76"/>
      <c r="I94" s="76"/>
      <c r="J94" s="84" t="s">
        <v>94</v>
      </c>
      <c r="K94" s="76"/>
    </row>
    <row r="95" spans="2:11" s="16" customFormat="1" ht="10.35" hidden="1" customHeight="1" x14ac:dyDescent="0.25">
      <c r="B95" s="15"/>
    </row>
    <row r="96" spans="2:11" s="16" customFormat="1" ht="22.9" hidden="1" customHeight="1" x14ac:dyDescent="0.25">
      <c r="B96" s="15"/>
      <c r="C96" s="85" t="s">
        <v>95</v>
      </c>
      <c r="J96" s="53">
        <f>J130</f>
        <v>0</v>
      </c>
    </row>
    <row r="97" spans="2:11" s="87" customFormat="1" ht="24.95" hidden="1" customHeight="1" x14ac:dyDescent="0.25">
      <c r="B97" s="86"/>
      <c r="D97" s="88" t="s">
        <v>96</v>
      </c>
      <c r="E97" s="89"/>
      <c r="F97" s="89"/>
      <c r="G97" s="89"/>
      <c r="H97" s="89"/>
      <c r="I97" s="89"/>
      <c r="J97" s="90">
        <f>J131</f>
        <v>0</v>
      </c>
    </row>
    <row r="98" spans="2:11" s="92" customFormat="1" ht="19.899999999999999" hidden="1" customHeight="1" x14ac:dyDescent="0.25">
      <c r="B98" s="91"/>
      <c r="D98" s="93" t="s">
        <v>97</v>
      </c>
      <c r="E98" s="94"/>
      <c r="F98" s="94"/>
      <c r="G98" s="94"/>
      <c r="H98" s="94"/>
      <c r="I98" s="94"/>
      <c r="J98" s="95">
        <f>J132</f>
        <v>0</v>
      </c>
    </row>
    <row r="99" spans="2:11" s="87" customFormat="1" ht="24.95" hidden="1" customHeight="1" x14ac:dyDescent="0.25">
      <c r="B99" s="86"/>
      <c r="D99" s="88" t="s">
        <v>98</v>
      </c>
      <c r="E99" s="89"/>
      <c r="F99" s="89"/>
      <c r="G99" s="89"/>
      <c r="H99" s="89"/>
      <c r="I99" s="89"/>
      <c r="J99" s="90">
        <f>J141</f>
        <v>0</v>
      </c>
    </row>
    <row r="100" spans="2:11" s="87" customFormat="1" ht="24.95" hidden="1" customHeight="1" x14ac:dyDescent="0.25">
      <c r="B100" s="86"/>
      <c r="D100" s="88" t="s">
        <v>99</v>
      </c>
      <c r="E100" s="89"/>
      <c r="F100" s="89"/>
      <c r="G100" s="89"/>
      <c r="H100" s="89"/>
      <c r="I100" s="89"/>
      <c r="J100" s="90">
        <f>J145</f>
        <v>0</v>
      </c>
    </row>
    <row r="101" spans="2:11" s="92" customFormat="1" ht="19.899999999999999" hidden="1" customHeight="1" x14ac:dyDescent="0.25">
      <c r="B101" s="91"/>
      <c r="D101" s="93" t="s">
        <v>100</v>
      </c>
      <c r="E101" s="94"/>
      <c r="F101" s="94"/>
      <c r="G101" s="94"/>
      <c r="H101" s="94"/>
      <c r="I101" s="94"/>
      <c r="J101" s="95">
        <f>J146</f>
        <v>0</v>
      </c>
    </row>
    <row r="102" spans="2:11" s="87" customFormat="1" ht="24.95" hidden="1" customHeight="1" x14ac:dyDescent="0.25">
      <c r="B102" s="86"/>
      <c r="D102" s="88" t="s">
        <v>101</v>
      </c>
      <c r="E102" s="89"/>
      <c r="F102" s="89"/>
      <c r="G102" s="89"/>
      <c r="H102" s="89"/>
      <c r="I102" s="89"/>
      <c r="J102" s="90">
        <f>J154</f>
        <v>0</v>
      </c>
    </row>
    <row r="103" spans="2:11" s="92" customFormat="1" ht="19.899999999999999" hidden="1" customHeight="1" x14ac:dyDescent="0.25">
      <c r="B103" s="91"/>
      <c r="D103" s="93" t="s">
        <v>102</v>
      </c>
      <c r="E103" s="94"/>
      <c r="F103" s="94"/>
      <c r="G103" s="94"/>
      <c r="H103" s="94"/>
      <c r="I103" s="94"/>
      <c r="J103" s="95">
        <f>J155</f>
        <v>0</v>
      </c>
    </row>
    <row r="104" spans="2:11" s="92" customFormat="1" ht="19.899999999999999" hidden="1" customHeight="1" x14ac:dyDescent="0.25">
      <c r="B104" s="91"/>
      <c r="D104" s="93" t="s">
        <v>103</v>
      </c>
      <c r="E104" s="94"/>
      <c r="F104" s="94"/>
      <c r="G104" s="94"/>
      <c r="H104" s="94"/>
      <c r="I104" s="94"/>
      <c r="J104" s="95">
        <f>J204</f>
        <v>0</v>
      </c>
    </row>
    <row r="105" spans="2:11" s="92" customFormat="1" ht="19.899999999999999" hidden="1" customHeight="1" x14ac:dyDescent="0.25">
      <c r="B105" s="91"/>
      <c r="D105" s="93" t="s">
        <v>104</v>
      </c>
      <c r="E105" s="94"/>
      <c r="F105" s="94"/>
      <c r="G105" s="94"/>
      <c r="H105" s="94"/>
      <c r="I105" s="94"/>
      <c r="J105" s="95">
        <f>J213</f>
        <v>0</v>
      </c>
    </row>
    <row r="106" spans="2:11" s="92" customFormat="1" ht="19.899999999999999" hidden="1" customHeight="1" x14ac:dyDescent="0.25">
      <c r="B106" s="91"/>
      <c r="D106" s="93" t="s">
        <v>105</v>
      </c>
      <c r="E106" s="94"/>
      <c r="F106" s="94"/>
      <c r="G106" s="94"/>
      <c r="H106" s="94"/>
      <c r="I106" s="94"/>
      <c r="J106" s="95">
        <f>J220</f>
        <v>0</v>
      </c>
    </row>
    <row r="107" spans="2:11" s="92" customFormat="1" ht="19.899999999999999" hidden="1" customHeight="1" x14ac:dyDescent="0.25">
      <c r="B107" s="91"/>
      <c r="D107" s="93" t="s">
        <v>106</v>
      </c>
      <c r="E107" s="94"/>
      <c r="F107" s="94"/>
      <c r="G107" s="94"/>
      <c r="H107" s="94"/>
      <c r="I107" s="94"/>
      <c r="J107" s="95">
        <f>J229</f>
        <v>0</v>
      </c>
    </row>
    <row r="108" spans="2:11" s="92" customFormat="1" ht="19.899999999999999" hidden="1" customHeight="1" x14ac:dyDescent="0.25">
      <c r="B108" s="91"/>
      <c r="D108" s="93" t="s">
        <v>107</v>
      </c>
      <c r="E108" s="94"/>
      <c r="F108" s="94"/>
      <c r="G108" s="94"/>
      <c r="H108" s="94"/>
      <c r="I108" s="94"/>
      <c r="J108" s="95">
        <f>J236</f>
        <v>0</v>
      </c>
    </row>
    <row r="109" spans="2:11" s="87" customFormat="1" ht="24.95" hidden="1" customHeight="1" x14ac:dyDescent="0.25">
      <c r="B109" s="86"/>
      <c r="D109" s="88" t="s">
        <v>108</v>
      </c>
      <c r="E109" s="89"/>
      <c r="F109" s="89"/>
      <c r="G109" s="89"/>
      <c r="H109" s="89"/>
      <c r="I109" s="89"/>
      <c r="J109" s="90">
        <f>J238</f>
        <v>0</v>
      </c>
    </row>
    <row r="110" spans="2:11" s="92" customFormat="1" ht="19.899999999999999" hidden="1" customHeight="1" x14ac:dyDescent="0.25">
      <c r="B110" s="91"/>
      <c r="D110" s="93" t="s">
        <v>109</v>
      </c>
      <c r="E110" s="94"/>
      <c r="F110" s="94"/>
      <c r="G110" s="94"/>
      <c r="H110" s="94"/>
      <c r="I110" s="94"/>
      <c r="J110" s="95">
        <f>J239</f>
        <v>0</v>
      </c>
    </row>
    <row r="111" spans="2:11" s="16" customFormat="1" ht="21.75" hidden="1" customHeight="1" x14ac:dyDescent="0.25">
      <c r="B111" s="15"/>
    </row>
    <row r="112" spans="2:11" s="16" customFormat="1" ht="6.95" hidden="1" customHeight="1" x14ac:dyDescent="0.25">
      <c r="B112" s="29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2:11" hidden="1" x14ac:dyDescent="0.25"/>
    <row r="114" spans="2:11" hidden="1" x14ac:dyDescent="0.25"/>
    <row r="115" spans="2:11" hidden="1" x14ac:dyDescent="0.25"/>
    <row r="116" spans="2:11" s="16" customFormat="1" ht="6.95" customHeight="1" x14ac:dyDescent="0.25">
      <c r="B116" s="31"/>
      <c r="C116" s="32"/>
      <c r="D116" s="32"/>
      <c r="E116" s="32"/>
      <c r="F116" s="32"/>
      <c r="G116" s="32"/>
      <c r="H116" s="32"/>
      <c r="I116" s="32"/>
      <c r="J116" s="32"/>
      <c r="K116" s="128"/>
    </row>
    <row r="117" spans="2:11" s="16" customFormat="1" ht="24.95" customHeight="1" x14ac:dyDescent="0.25">
      <c r="B117" s="15"/>
      <c r="C117" s="6" t="s">
        <v>110</v>
      </c>
      <c r="K117" s="123"/>
    </row>
    <row r="118" spans="2:11" s="16" customFormat="1" ht="6.95" customHeight="1" x14ac:dyDescent="0.25">
      <c r="B118" s="15"/>
      <c r="K118" s="123"/>
    </row>
    <row r="119" spans="2:11" s="16" customFormat="1" ht="12" customHeight="1" x14ac:dyDescent="0.25">
      <c r="B119" s="15"/>
      <c r="C119" s="11" t="s">
        <v>14</v>
      </c>
      <c r="K119" s="123"/>
    </row>
    <row r="120" spans="2:11" s="16" customFormat="1" ht="26.25" customHeight="1" x14ac:dyDescent="0.25">
      <c r="B120" s="15"/>
      <c r="E120" s="162" t="str">
        <f>E7</f>
        <v>REKONSTRUKCE ELEKTROINSTALACE OBJEKTU A3 – HAVARIJNÍ STAV</v>
      </c>
      <c r="F120" s="163"/>
      <c r="G120" s="163"/>
      <c r="H120" s="163"/>
      <c r="K120" s="123"/>
    </row>
    <row r="121" spans="2:11" s="16" customFormat="1" ht="12" customHeight="1" x14ac:dyDescent="0.25">
      <c r="B121" s="15"/>
      <c r="C121" s="11" t="s">
        <v>91</v>
      </c>
      <c r="K121" s="123"/>
    </row>
    <row r="122" spans="2:11" s="16" customFormat="1" ht="16.5" customHeight="1" x14ac:dyDescent="0.25">
      <c r="B122" s="15"/>
      <c r="E122" s="160" t="str">
        <f>E9</f>
        <v>05 - rekonstrukce A1 - 5.NP</v>
      </c>
      <c r="F122" s="161"/>
      <c r="G122" s="161"/>
      <c r="H122" s="161"/>
      <c r="K122" s="123"/>
    </row>
    <row r="123" spans="2:11" s="16" customFormat="1" ht="6.95" customHeight="1" x14ac:dyDescent="0.25">
      <c r="B123" s="15"/>
      <c r="K123" s="123"/>
    </row>
    <row r="124" spans="2:11" s="16" customFormat="1" ht="12" customHeight="1" x14ac:dyDescent="0.25">
      <c r="B124" s="15"/>
      <c r="C124" s="11" t="s">
        <v>17</v>
      </c>
      <c r="F124" s="9" t="str">
        <f>F12</f>
        <v xml:space="preserve"> </v>
      </c>
      <c r="I124" s="11" t="s">
        <v>19</v>
      </c>
      <c r="J124" s="39" t="str">
        <f>IF(J12="","",J12)</f>
        <v>5. 3. 2023</v>
      </c>
      <c r="K124" s="123"/>
    </row>
    <row r="125" spans="2:11" s="16" customFormat="1" ht="6.95" customHeight="1" x14ac:dyDescent="0.25">
      <c r="B125" s="15"/>
      <c r="K125" s="123"/>
    </row>
    <row r="126" spans="2:11" s="16" customFormat="1" ht="15.2" customHeight="1" x14ac:dyDescent="0.25">
      <c r="B126" s="15"/>
      <c r="C126" s="11" t="s">
        <v>21</v>
      </c>
      <c r="F126" s="9" t="str">
        <f>E15</f>
        <v>SŠIPF Brno</v>
      </c>
      <c r="I126" s="11" t="s">
        <v>29</v>
      </c>
      <c r="J126" s="13" t="str">
        <f>E21</f>
        <v>Ing. Tomáš Blažek</v>
      </c>
      <c r="K126" s="123"/>
    </row>
    <row r="127" spans="2:11" s="16" customFormat="1" ht="15.2" customHeight="1" x14ac:dyDescent="0.25">
      <c r="B127" s="15"/>
      <c r="C127" s="11" t="s">
        <v>27</v>
      </c>
      <c r="F127" s="9" t="str">
        <f>IF(E18="","",E18)</f>
        <v xml:space="preserve"> </v>
      </c>
      <c r="I127" s="11" t="s">
        <v>34</v>
      </c>
      <c r="J127" s="13" t="str">
        <f>E24</f>
        <v>Ing. Tomáš Blažek</v>
      </c>
      <c r="K127" s="123"/>
    </row>
    <row r="128" spans="2:11" s="16" customFormat="1" ht="10.35" customHeight="1" x14ac:dyDescent="0.25">
      <c r="B128" s="15"/>
      <c r="K128" s="123"/>
    </row>
    <row r="129" spans="2:11" s="100" customFormat="1" ht="29.25" customHeight="1" x14ac:dyDescent="0.25">
      <c r="B129" s="96"/>
      <c r="C129" s="97" t="s">
        <v>111</v>
      </c>
      <c r="D129" s="98" t="s">
        <v>61</v>
      </c>
      <c r="E129" s="98" t="s">
        <v>57</v>
      </c>
      <c r="F129" s="98" t="s">
        <v>58</v>
      </c>
      <c r="G129" s="98" t="s">
        <v>112</v>
      </c>
      <c r="H129" s="98" t="s">
        <v>113</v>
      </c>
      <c r="I129" s="98" t="s">
        <v>114</v>
      </c>
      <c r="J129" s="99" t="s">
        <v>94</v>
      </c>
      <c r="K129" s="139" t="s">
        <v>115</v>
      </c>
    </row>
    <row r="130" spans="2:11" s="16" customFormat="1" ht="22.9" customHeight="1" x14ac:dyDescent="0.25">
      <c r="B130" s="15"/>
      <c r="C130" s="51" t="s">
        <v>116</v>
      </c>
      <c r="J130" s="101">
        <f>J131+J141+J145+J154+J238</f>
        <v>0</v>
      </c>
      <c r="K130" s="123"/>
    </row>
    <row r="131" spans="2:11" s="103" customFormat="1" ht="25.9" customHeight="1" x14ac:dyDescent="0.2">
      <c r="B131" s="102"/>
      <c r="D131" s="104" t="s">
        <v>75</v>
      </c>
      <c r="E131" s="105" t="s">
        <v>117</v>
      </c>
      <c r="F131" s="105" t="s">
        <v>118</v>
      </c>
      <c r="J131" s="106">
        <f>J132</f>
        <v>0</v>
      </c>
      <c r="K131" s="140"/>
    </row>
    <row r="132" spans="2:11" s="103" customFormat="1" ht="22.9" customHeight="1" x14ac:dyDescent="0.2">
      <c r="B132" s="102"/>
      <c r="D132" s="104" t="s">
        <v>75</v>
      </c>
      <c r="E132" s="107" t="s">
        <v>119</v>
      </c>
      <c r="F132" s="107" t="s">
        <v>120</v>
      </c>
      <c r="J132" s="108">
        <f>SUM(J133:J140)</f>
        <v>0</v>
      </c>
      <c r="K132" s="140"/>
    </row>
    <row r="133" spans="2:11" s="16" customFormat="1" ht="16.5" customHeight="1" x14ac:dyDescent="0.25">
      <c r="B133" s="15"/>
      <c r="C133" s="109" t="s">
        <v>81</v>
      </c>
      <c r="D133" s="109" t="s">
        <v>121</v>
      </c>
      <c r="E133" s="110" t="s">
        <v>122</v>
      </c>
      <c r="F133" s="111" t="s">
        <v>123</v>
      </c>
      <c r="G133" s="112" t="s">
        <v>124</v>
      </c>
      <c r="H133" s="113">
        <v>1.6</v>
      </c>
      <c r="I133" s="149"/>
      <c r="J133" s="114">
        <f>H133*I133</f>
        <v>0</v>
      </c>
      <c r="K133" s="141"/>
    </row>
    <row r="134" spans="2:11" s="16" customFormat="1" ht="24.2" customHeight="1" x14ac:dyDescent="0.25">
      <c r="B134" s="15"/>
      <c r="C134" s="109" t="s">
        <v>83</v>
      </c>
      <c r="D134" s="109" t="s">
        <v>121</v>
      </c>
      <c r="E134" s="110" t="s">
        <v>126</v>
      </c>
      <c r="F134" s="111" t="s">
        <v>127</v>
      </c>
      <c r="G134" s="112" t="s">
        <v>124</v>
      </c>
      <c r="H134" s="113">
        <v>24</v>
      </c>
      <c r="I134" s="149"/>
      <c r="J134" s="114">
        <f t="shared" ref="J134:J140" si="0">H134*I134</f>
        <v>0</v>
      </c>
      <c r="K134" s="141"/>
    </row>
    <row r="135" spans="2:11" s="16" customFormat="1" ht="24.2" customHeight="1" x14ac:dyDescent="0.25">
      <c r="B135" s="15"/>
      <c r="C135" s="109" t="s">
        <v>128</v>
      </c>
      <c r="D135" s="109" t="s">
        <v>121</v>
      </c>
      <c r="E135" s="110" t="s">
        <v>129</v>
      </c>
      <c r="F135" s="111" t="s">
        <v>130</v>
      </c>
      <c r="G135" s="112" t="s">
        <v>124</v>
      </c>
      <c r="H135" s="113">
        <v>0.8</v>
      </c>
      <c r="I135" s="149"/>
      <c r="J135" s="114">
        <f t="shared" si="0"/>
        <v>0</v>
      </c>
      <c r="K135" s="141"/>
    </row>
    <row r="136" spans="2:11" s="16" customFormat="1" ht="24.2" customHeight="1" x14ac:dyDescent="0.25">
      <c r="B136" s="15"/>
      <c r="C136" s="109" t="s">
        <v>125</v>
      </c>
      <c r="D136" s="109" t="s">
        <v>121</v>
      </c>
      <c r="E136" s="110" t="s">
        <v>131</v>
      </c>
      <c r="F136" s="111" t="s">
        <v>132</v>
      </c>
      <c r="G136" s="112" t="s">
        <v>124</v>
      </c>
      <c r="H136" s="113">
        <v>4</v>
      </c>
      <c r="I136" s="149"/>
      <c r="J136" s="114">
        <f t="shared" si="0"/>
        <v>0</v>
      </c>
      <c r="K136" s="141"/>
    </row>
    <row r="137" spans="2:11" s="16" customFormat="1" ht="24.2" customHeight="1" x14ac:dyDescent="0.25">
      <c r="B137" s="15"/>
      <c r="C137" s="109" t="s">
        <v>133</v>
      </c>
      <c r="D137" s="109" t="s">
        <v>121</v>
      </c>
      <c r="E137" s="110" t="s">
        <v>134</v>
      </c>
      <c r="F137" s="111" t="s">
        <v>135</v>
      </c>
      <c r="G137" s="112" t="s">
        <v>124</v>
      </c>
      <c r="H137" s="113">
        <v>0.8</v>
      </c>
      <c r="I137" s="149"/>
      <c r="J137" s="114">
        <f t="shared" si="0"/>
        <v>0</v>
      </c>
      <c r="K137" s="141"/>
    </row>
    <row r="138" spans="2:11" s="16" customFormat="1" ht="24.2" customHeight="1" x14ac:dyDescent="0.25">
      <c r="B138" s="15"/>
      <c r="C138" s="109" t="s">
        <v>136</v>
      </c>
      <c r="D138" s="109" t="s">
        <v>121</v>
      </c>
      <c r="E138" s="110" t="s">
        <v>137</v>
      </c>
      <c r="F138" s="111" t="s">
        <v>138</v>
      </c>
      <c r="G138" s="112" t="s">
        <v>124</v>
      </c>
      <c r="H138" s="113">
        <v>4</v>
      </c>
      <c r="I138" s="149"/>
      <c r="J138" s="114">
        <f t="shared" si="0"/>
        <v>0</v>
      </c>
      <c r="K138" s="141"/>
    </row>
    <row r="139" spans="2:11" s="16" customFormat="1" ht="24.2" customHeight="1" x14ac:dyDescent="0.25">
      <c r="B139" s="15"/>
      <c r="C139" s="109" t="s">
        <v>139</v>
      </c>
      <c r="D139" s="109" t="s">
        <v>121</v>
      </c>
      <c r="E139" s="110" t="s">
        <v>140</v>
      </c>
      <c r="F139" s="111" t="s">
        <v>141</v>
      </c>
      <c r="G139" s="112" t="s">
        <v>124</v>
      </c>
      <c r="H139" s="113">
        <v>1.6</v>
      </c>
      <c r="I139" s="149"/>
      <c r="J139" s="114">
        <f t="shared" si="0"/>
        <v>0</v>
      </c>
      <c r="K139" s="141"/>
    </row>
    <row r="140" spans="2:11" s="16" customFormat="1" ht="24.2" customHeight="1" x14ac:dyDescent="0.25">
      <c r="B140" s="15"/>
      <c r="C140" s="109" t="s">
        <v>142</v>
      </c>
      <c r="D140" s="109" t="s">
        <v>121</v>
      </c>
      <c r="E140" s="110" t="s">
        <v>143</v>
      </c>
      <c r="F140" s="111" t="s">
        <v>144</v>
      </c>
      <c r="G140" s="112" t="s">
        <v>124</v>
      </c>
      <c r="H140" s="113">
        <v>1.6</v>
      </c>
      <c r="I140" s="149"/>
      <c r="J140" s="114">
        <f t="shared" si="0"/>
        <v>0</v>
      </c>
      <c r="K140" s="141"/>
    </row>
    <row r="141" spans="2:11" s="103" customFormat="1" ht="25.9" customHeight="1" x14ac:dyDescent="0.2">
      <c r="B141" s="102"/>
      <c r="D141" s="104" t="s">
        <v>75</v>
      </c>
      <c r="E141" s="105" t="s">
        <v>145</v>
      </c>
      <c r="F141" s="105" t="s">
        <v>146</v>
      </c>
      <c r="I141" s="198"/>
      <c r="J141" s="106">
        <f>SUM(J142:J144)</f>
        <v>0</v>
      </c>
      <c r="K141" s="140"/>
    </row>
    <row r="142" spans="2:11" s="16" customFormat="1" ht="21.75" customHeight="1" x14ac:dyDescent="0.25">
      <c r="B142" s="15"/>
      <c r="C142" s="144" t="s">
        <v>150</v>
      </c>
      <c r="D142" s="144" t="s">
        <v>121</v>
      </c>
      <c r="E142" s="145" t="s">
        <v>151</v>
      </c>
      <c r="F142" s="146" t="s">
        <v>496</v>
      </c>
      <c r="G142" s="147" t="s">
        <v>147</v>
      </c>
      <c r="H142" s="148">
        <v>45</v>
      </c>
      <c r="I142" s="149"/>
      <c r="J142" s="114">
        <f t="shared" ref="J142:J144" si="1">H142*I142</f>
        <v>0</v>
      </c>
      <c r="K142" s="141"/>
    </row>
    <row r="143" spans="2:11" s="16" customFormat="1" ht="37.9" customHeight="1" x14ac:dyDescent="0.25">
      <c r="B143" s="15"/>
      <c r="C143" s="150" t="s">
        <v>8</v>
      </c>
      <c r="D143" s="150" t="s">
        <v>149</v>
      </c>
      <c r="E143" s="151" t="s">
        <v>152</v>
      </c>
      <c r="F143" s="152" t="s">
        <v>497</v>
      </c>
      <c r="G143" s="153" t="s">
        <v>147</v>
      </c>
      <c r="H143" s="154">
        <v>45</v>
      </c>
      <c r="I143" s="155"/>
      <c r="J143" s="155">
        <f t="shared" si="1"/>
        <v>0</v>
      </c>
      <c r="K143" s="142"/>
    </row>
    <row r="144" spans="2:11" s="16" customFormat="1" ht="24.2" customHeight="1" x14ac:dyDescent="0.25">
      <c r="B144" s="15"/>
      <c r="C144" s="109" t="s">
        <v>153</v>
      </c>
      <c r="D144" s="109" t="s">
        <v>121</v>
      </c>
      <c r="E144" s="110" t="s">
        <v>154</v>
      </c>
      <c r="F144" s="111" t="s">
        <v>155</v>
      </c>
      <c r="G144" s="112" t="s">
        <v>156</v>
      </c>
      <c r="H144" s="113">
        <v>10</v>
      </c>
      <c r="I144" s="149"/>
      <c r="J144" s="114">
        <f t="shared" si="1"/>
        <v>0</v>
      </c>
      <c r="K144" s="141"/>
    </row>
    <row r="145" spans="2:11" s="103" customFormat="1" ht="25.9" customHeight="1" x14ac:dyDescent="0.2">
      <c r="B145" s="102"/>
      <c r="D145" s="104" t="s">
        <v>75</v>
      </c>
      <c r="E145" s="105" t="s">
        <v>157</v>
      </c>
      <c r="F145" s="105" t="s">
        <v>158</v>
      </c>
      <c r="I145" s="198"/>
      <c r="J145" s="106">
        <f>J146</f>
        <v>0</v>
      </c>
      <c r="K145" s="140"/>
    </row>
    <row r="146" spans="2:11" s="103" customFormat="1" ht="22.9" customHeight="1" x14ac:dyDescent="0.2">
      <c r="B146" s="102"/>
      <c r="D146" s="104" t="s">
        <v>75</v>
      </c>
      <c r="E146" s="107" t="s">
        <v>159</v>
      </c>
      <c r="F146" s="107" t="s">
        <v>160</v>
      </c>
      <c r="I146" s="198"/>
      <c r="J146" s="108">
        <f>SUM(J147:J153)</f>
        <v>0</v>
      </c>
      <c r="K146" s="140"/>
    </row>
    <row r="147" spans="2:11" s="16" customFormat="1" ht="24.2" customHeight="1" x14ac:dyDescent="0.25">
      <c r="B147" s="15"/>
      <c r="C147" s="109" t="s">
        <v>161</v>
      </c>
      <c r="D147" s="109" t="s">
        <v>121</v>
      </c>
      <c r="E147" s="110" t="s">
        <v>162</v>
      </c>
      <c r="F147" s="111" t="s">
        <v>163</v>
      </c>
      <c r="G147" s="112" t="s">
        <v>164</v>
      </c>
      <c r="H147" s="113">
        <v>69</v>
      </c>
      <c r="I147" s="149"/>
      <c r="J147" s="114">
        <f t="shared" ref="J147:J153" si="2">H147*I147</f>
        <v>0</v>
      </c>
      <c r="K147" s="141"/>
    </row>
    <row r="148" spans="2:11" s="16" customFormat="1" ht="24.2" customHeight="1" x14ac:dyDescent="0.25">
      <c r="B148" s="15"/>
      <c r="C148" s="115" t="s">
        <v>165</v>
      </c>
      <c r="D148" s="115" t="s">
        <v>149</v>
      </c>
      <c r="E148" s="116" t="s">
        <v>428</v>
      </c>
      <c r="F148" s="117" t="s">
        <v>429</v>
      </c>
      <c r="G148" s="118" t="s">
        <v>164</v>
      </c>
      <c r="H148" s="119">
        <v>30</v>
      </c>
      <c r="I148" s="155"/>
      <c r="J148" s="155">
        <f t="shared" si="2"/>
        <v>0</v>
      </c>
      <c r="K148" s="142"/>
    </row>
    <row r="149" spans="2:11" s="16" customFormat="1" ht="24.2" customHeight="1" x14ac:dyDescent="0.25">
      <c r="B149" s="15"/>
      <c r="C149" s="115" t="s">
        <v>171</v>
      </c>
      <c r="D149" s="115" t="s">
        <v>149</v>
      </c>
      <c r="E149" s="116" t="s">
        <v>172</v>
      </c>
      <c r="F149" s="117" t="s">
        <v>173</v>
      </c>
      <c r="G149" s="118" t="s">
        <v>164</v>
      </c>
      <c r="H149" s="119">
        <v>5</v>
      </c>
      <c r="I149" s="155"/>
      <c r="J149" s="155">
        <f t="shared" si="2"/>
        <v>0</v>
      </c>
      <c r="K149" s="142"/>
    </row>
    <row r="150" spans="2:11" s="16" customFormat="1" ht="24.2" customHeight="1" x14ac:dyDescent="0.25">
      <c r="B150" s="15"/>
      <c r="C150" s="115" t="s">
        <v>174</v>
      </c>
      <c r="D150" s="115" t="s">
        <v>149</v>
      </c>
      <c r="E150" s="116" t="s">
        <v>175</v>
      </c>
      <c r="F150" s="117" t="s">
        <v>176</v>
      </c>
      <c r="G150" s="118" t="s">
        <v>164</v>
      </c>
      <c r="H150" s="119">
        <v>23</v>
      </c>
      <c r="I150" s="155"/>
      <c r="J150" s="155">
        <f t="shared" si="2"/>
        <v>0</v>
      </c>
      <c r="K150" s="142"/>
    </row>
    <row r="151" spans="2:11" s="16" customFormat="1" ht="24.2" customHeight="1" x14ac:dyDescent="0.25">
      <c r="B151" s="15"/>
      <c r="C151" s="115" t="s">
        <v>177</v>
      </c>
      <c r="D151" s="115" t="s">
        <v>149</v>
      </c>
      <c r="E151" s="116" t="s">
        <v>178</v>
      </c>
      <c r="F151" s="117" t="s">
        <v>179</v>
      </c>
      <c r="G151" s="118" t="s">
        <v>164</v>
      </c>
      <c r="H151" s="119">
        <v>3</v>
      </c>
      <c r="I151" s="155"/>
      <c r="J151" s="155">
        <f t="shared" si="2"/>
        <v>0</v>
      </c>
      <c r="K151" s="142"/>
    </row>
    <row r="152" spans="2:11" s="16" customFormat="1" ht="24.2" customHeight="1" x14ac:dyDescent="0.25">
      <c r="B152" s="15"/>
      <c r="C152" s="115" t="s">
        <v>180</v>
      </c>
      <c r="D152" s="115" t="s">
        <v>149</v>
      </c>
      <c r="E152" s="116" t="s">
        <v>181</v>
      </c>
      <c r="F152" s="117" t="s">
        <v>182</v>
      </c>
      <c r="G152" s="118" t="s">
        <v>164</v>
      </c>
      <c r="H152" s="119">
        <v>5</v>
      </c>
      <c r="I152" s="155"/>
      <c r="J152" s="155">
        <f t="shared" si="2"/>
        <v>0</v>
      </c>
      <c r="K152" s="142"/>
    </row>
    <row r="153" spans="2:11" s="16" customFormat="1" ht="24.2" customHeight="1" x14ac:dyDescent="0.25">
      <c r="B153" s="15"/>
      <c r="C153" s="115" t="s">
        <v>183</v>
      </c>
      <c r="D153" s="115" t="s">
        <v>149</v>
      </c>
      <c r="E153" s="116" t="s">
        <v>184</v>
      </c>
      <c r="F153" s="117" t="s">
        <v>185</v>
      </c>
      <c r="G153" s="118" t="s">
        <v>164</v>
      </c>
      <c r="H153" s="119">
        <v>3</v>
      </c>
      <c r="I153" s="155"/>
      <c r="J153" s="155">
        <f t="shared" si="2"/>
        <v>0</v>
      </c>
      <c r="K153" s="142"/>
    </row>
    <row r="154" spans="2:11" s="103" customFormat="1" ht="25.9" customHeight="1" x14ac:dyDescent="0.2">
      <c r="B154" s="102"/>
      <c r="D154" s="104" t="s">
        <v>75</v>
      </c>
      <c r="E154" s="105" t="s">
        <v>149</v>
      </c>
      <c r="F154" s="105" t="s">
        <v>188</v>
      </c>
      <c r="I154" s="198"/>
      <c r="J154" s="106">
        <f>J155+J204+J213+J220+J229+J236</f>
        <v>0</v>
      </c>
      <c r="K154" s="140"/>
    </row>
    <row r="155" spans="2:11" s="103" customFormat="1" ht="22.9" customHeight="1" x14ac:dyDescent="0.2">
      <c r="B155" s="102"/>
      <c r="D155" s="104" t="s">
        <v>75</v>
      </c>
      <c r="E155" s="107" t="s">
        <v>189</v>
      </c>
      <c r="F155" s="107" t="s">
        <v>190</v>
      </c>
      <c r="I155" s="198"/>
      <c r="J155" s="108">
        <f>SUM(J156:J203)</f>
        <v>0</v>
      </c>
      <c r="K155" s="140"/>
    </row>
    <row r="156" spans="2:11" s="16" customFormat="1" ht="24.2" customHeight="1" x14ac:dyDescent="0.25">
      <c r="B156" s="15"/>
      <c r="C156" s="109" t="s">
        <v>191</v>
      </c>
      <c r="D156" s="109" t="s">
        <v>121</v>
      </c>
      <c r="E156" s="110" t="s">
        <v>192</v>
      </c>
      <c r="F156" s="111" t="s">
        <v>193</v>
      </c>
      <c r="G156" s="112" t="s">
        <v>156</v>
      </c>
      <c r="H156" s="113">
        <v>11</v>
      </c>
      <c r="I156" s="149"/>
      <c r="J156" s="114">
        <f t="shared" ref="J156:J203" si="3">H156*I156</f>
        <v>0</v>
      </c>
      <c r="K156" s="141"/>
    </row>
    <row r="157" spans="2:11" s="16" customFormat="1" ht="24.2" customHeight="1" x14ac:dyDescent="0.25">
      <c r="B157" s="15"/>
      <c r="C157" s="115" t="s">
        <v>194</v>
      </c>
      <c r="D157" s="115" t="s">
        <v>149</v>
      </c>
      <c r="E157" s="116" t="s">
        <v>195</v>
      </c>
      <c r="F157" s="117" t="s">
        <v>528</v>
      </c>
      <c r="G157" s="118" t="s">
        <v>156</v>
      </c>
      <c r="H157" s="119">
        <v>9</v>
      </c>
      <c r="I157" s="155"/>
      <c r="J157" s="155">
        <f t="shared" si="3"/>
        <v>0</v>
      </c>
      <c r="K157" s="142"/>
    </row>
    <row r="158" spans="2:11" s="16" customFormat="1" ht="24.2" customHeight="1" x14ac:dyDescent="0.25">
      <c r="B158" s="15"/>
      <c r="C158" s="115" t="s">
        <v>197</v>
      </c>
      <c r="D158" s="115" t="s">
        <v>149</v>
      </c>
      <c r="E158" s="116" t="s">
        <v>198</v>
      </c>
      <c r="F158" s="117" t="s">
        <v>199</v>
      </c>
      <c r="G158" s="118" t="s">
        <v>156</v>
      </c>
      <c r="H158" s="119">
        <v>2</v>
      </c>
      <c r="I158" s="155"/>
      <c r="J158" s="155">
        <f t="shared" si="3"/>
        <v>0</v>
      </c>
      <c r="K158" s="142"/>
    </row>
    <row r="159" spans="2:11" s="16" customFormat="1" ht="24.2" customHeight="1" x14ac:dyDescent="0.25">
      <c r="B159" s="15"/>
      <c r="C159" s="109" t="s">
        <v>200</v>
      </c>
      <c r="D159" s="109" t="s">
        <v>121</v>
      </c>
      <c r="E159" s="110" t="s">
        <v>201</v>
      </c>
      <c r="F159" s="111" t="s">
        <v>202</v>
      </c>
      <c r="G159" s="112" t="s">
        <v>147</v>
      </c>
      <c r="H159" s="113">
        <v>350</v>
      </c>
      <c r="I159" s="149"/>
      <c r="J159" s="114">
        <f t="shared" si="3"/>
        <v>0</v>
      </c>
      <c r="K159" s="141"/>
    </row>
    <row r="160" spans="2:11" s="16" customFormat="1" ht="24.2" customHeight="1" x14ac:dyDescent="0.25">
      <c r="B160" s="15"/>
      <c r="C160" s="115" t="s">
        <v>203</v>
      </c>
      <c r="D160" s="115" t="s">
        <v>149</v>
      </c>
      <c r="E160" s="116" t="s">
        <v>204</v>
      </c>
      <c r="F160" s="117" t="s">
        <v>205</v>
      </c>
      <c r="G160" s="118" t="s">
        <v>147</v>
      </c>
      <c r="H160" s="119">
        <v>350</v>
      </c>
      <c r="I160" s="155"/>
      <c r="J160" s="155">
        <f t="shared" si="3"/>
        <v>0</v>
      </c>
      <c r="K160" s="142"/>
    </row>
    <row r="161" spans="2:11" s="16" customFormat="1" ht="24.2" customHeight="1" x14ac:dyDescent="0.25">
      <c r="B161" s="15"/>
      <c r="C161" s="109" t="s">
        <v>206</v>
      </c>
      <c r="D161" s="109" t="s">
        <v>121</v>
      </c>
      <c r="E161" s="110" t="s">
        <v>207</v>
      </c>
      <c r="F161" s="111" t="s">
        <v>208</v>
      </c>
      <c r="G161" s="112" t="s">
        <v>156</v>
      </c>
      <c r="H161" s="113">
        <v>265</v>
      </c>
      <c r="I161" s="149"/>
      <c r="J161" s="114">
        <f t="shared" si="3"/>
        <v>0</v>
      </c>
      <c r="K161" s="141"/>
    </row>
    <row r="162" spans="2:11" s="16" customFormat="1" ht="24.2" customHeight="1" x14ac:dyDescent="0.25">
      <c r="B162" s="15"/>
      <c r="C162" s="115" t="s">
        <v>209</v>
      </c>
      <c r="D162" s="115" t="s">
        <v>149</v>
      </c>
      <c r="E162" s="116" t="s">
        <v>210</v>
      </c>
      <c r="F162" s="117" t="s">
        <v>211</v>
      </c>
      <c r="G162" s="118" t="s">
        <v>156</v>
      </c>
      <c r="H162" s="119">
        <v>44</v>
      </c>
      <c r="I162" s="155"/>
      <c r="J162" s="155">
        <f t="shared" si="3"/>
        <v>0</v>
      </c>
      <c r="K162" s="142"/>
    </row>
    <row r="163" spans="2:11" s="16" customFormat="1" ht="16.5" customHeight="1" x14ac:dyDescent="0.25">
      <c r="B163" s="15"/>
      <c r="C163" s="115" t="s">
        <v>212</v>
      </c>
      <c r="D163" s="115" t="s">
        <v>149</v>
      </c>
      <c r="E163" s="116" t="s">
        <v>213</v>
      </c>
      <c r="F163" s="117" t="s">
        <v>214</v>
      </c>
      <c r="G163" s="118" t="s">
        <v>156</v>
      </c>
      <c r="H163" s="119">
        <v>221</v>
      </c>
      <c r="I163" s="155"/>
      <c r="J163" s="155">
        <f t="shared" si="3"/>
        <v>0</v>
      </c>
      <c r="K163" s="142"/>
    </row>
    <row r="164" spans="2:11" s="16" customFormat="1" ht="24.2" customHeight="1" x14ac:dyDescent="0.25">
      <c r="B164" s="15"/>
      <c r="C164" s="109" t="s">
        <v>215</v>
      </c>
      <c r="D164" s="109" t="s">
        <v>121</v>
      </c>
      <c r="E164" s="110" t="s">
        <v>216</v>
      </c>
      <c r="F164" s="111" t="s">
        <v>217</v>
      </c>
      <c r="G164" s="112" t="s">
        <v>156</v>
      </c>
      <c r="H164" s="113">
        <v>85</v>
      </c>
      <c r="I164" s="149"/>
      <c r="J164" s="114">
        <f t="shared" si="3"/>
        <v>0</v>
      </c>
      <c r="K164" s="141"/>
    </row>
    <row r="165" spans="2:11" s="16" customFormat="1" ht="24.2" customHeight="1" x14ac:dyDescent="0.25">
      <c r="B165" s="15"/>
      <c r="C165" s="115" t="s">
        <v>218</v>
      </c>
      <c r="D165" s="115" t="s">
        <v>149</v>
      </c>
      <c r="E165" s="116" t="s">
        <v>219</v>
      </c>
      <c r="F165" s="117" t="s">
        <v>220</v>
      </c>
      <c r="G165" s="118" t="s">
        <v>156</v>
      </c>
      <c r="H165" s="119">
        <v>61</v>
      </c>
      <c r="I165" s="155"/>
      <c r="J165" s="155">
        <f t="shared" si="3"/>
        <v>0</v>
      </c>
      <c r="K165" s="142"/>
    </row>
    <row r="166" spans="2:11" s="16" customFormat="1" ht="24.2" customHeight="1" x14ac:dyDescent="0.25">
      <c r="B166" s="15"/>
      <c r="C166" s="115" t="s">
        <v>221</v>
      </c>
      <c r="D166" s="115" t="s">
        <v>149</v>
      </c>
      <c r="E166" s="116" t="s">
        <v>222</v>
      </c>
      <c r="F166" s="117" t="s">
        <v>223</v>
      </c>
      <c r="G166" s="118" t="s">
        <v>156</v>
      </c>
      <c r="H166" s="119">
        <v>24</v>
      </c>
      <c r="I166" s="155"/>
      <c r="J166" s="155">
        <f t="shared" si="3"/>
        <v>0</v>
      </c>
      <c r="K166" s="142"/>
    </row>
    <row r="167" spans="2:11" s="16" customFormat="1" ht="16.5" customHeight="1" x14ac:dyDescent="0.25">
      <c r="B167" s="15"/>
      <c r="C167" s="109" t="s">
        <v>227</v>
      </c>
      <c r="D167" s="109" t="s">
        <v>121</v>
      </c>
      <c r="E167" s="110" t="s">
        <v>228</v>
      </c>
      <c r="F167" s="111" t="s">
        <v>229</v>
      </c>
      <c r="G167" s="112" t="s">
        <v>156</v>
      </c>
      <c r="H167" s="113">
        <v>100</v>
      </c>
      <c r="I167" s="149"/>
      <c r="J167" s="114">
        <f t="shared" si="3"/>
        <v>0</v>
      </c>
      <c r="K167" s="141"/>
    </row>
    <row r="168" spans="2:11" s="16" customFormat="1" ht="16.5" customHeight="1" x14ac:dyDescent="0.25">
      <c r="B168" s="15"/>
      <c r="C168" s="115" t="s">
        <v>230</v>
      </c>
      <c r="D168" s="115" t="s">
        <v>149</v>
      </c>
      <c r="E168" s="116" t="s">
        <v>231</v>
      </c>
      <c r="F168" s="117" t="s">
        <v>232</v>
      </c>
      <c r="G168" s="118" t="s">
        <v>156</v>
      </c>
      <c r="H168" s="119">
        <v>100</v>
      </c>
      <c r="I168" s="155"/>
      <c r="J168" s="155">
        <f t="shared" si="3"/>
        <v>0</v>
      </c>
      <c r="K168" s="142"/>
    </row>
    <row r="169" spans="2:11" s="16" customFormat="1" ht="21.75" customHeight="1" x14ac:dyDescent="0.25">
      <c r="B169" s="15"/>
      <c r="C169" s="109" t="s">
        <v>233</v>
      </c>
      <c r="D169" s="109" t="s">
        <v>121</v>
      </c>
      <c r="E169" s="110" t="s">
        <v>234</v>
      </c>
      <c r="F169" s="111" t="s">
        <v>235</v>
      </c>
      <c r="G169" s="112" t="s">
        <v>147</v>
      </c>
      <c r="H169" s="113">
        <v>500</v>
      </c>
      <c r="I169" s="149"/>
      <c r="J169" s="114">
        <f t="shared" si="3"/>
        <v>0</v>
      </c>
      <c r="K169" s="141"/>
    </row>
    <row r="170" spans="2:11" s="16" customFormat="1" ht="16.5" customHeight="1" x14ac:dyDescent="0.25">
      <c r="B170" s="15"/>
      <c r="C170" s="115" t="s">
        <v>236</v>
      </c>
      <c r="D170" s="115" t="s">
        <v>149</v>
      </c>
      <c r="E170" s="116" t="s">
        <v>237</v>
      </c>
      <c r="F170" s="117" t="s">
        <v>238</v>
      </c>
      <c r="G170" s="118" t="s">
        <v>147</v>
      </c>
      <c r="H170" s="119">
        <v>500</v>
      </c>
      <c r="I170" s="155"/>
      <c r="J170" s="155">
        <f t="shared" si="3"/>
        <v>0</v>
      </c>
      <c r="K170" s="142"/>
    </row>
    <row r="171" spans="2:11" s="16" customFormat="1" ht="24.2" customHeight="1" x14ac:dyDescent="0.25">
      <c r="B171" s="15"/>
      <c r="C171" s="109" t="s">
        <v>242</v>
      </c>
      <c r="D171" s="109" t="s">
        <v>121</v>
      </c>
      <c r="E171" s="110" t="s">
        <v>243</v>
      </c>
      <c r="F171" s="111" t="s">
        <v>244</v>
      </c>
      <c r="G171" s="112" t="s">
        <v>156</v>
      </c>
      <c r="H171" s="113">
        <v>2385</v>
      </c>
      <c r="I171" s="149"/>
      <c r="J171" s="114">
        <f t="shared" si="3"/>
        <v>0</v>
      </c>
      <c r="K171" s="141"/>
    </row>
    <row r="172" spans="2:11" s="16" customFormat="1" ht="24.2" customHeight="1" x14ac:dyDescent="0.25">
      <c r="B172" s="15"/>
      <c r="C172" s="109" t="s">
        <v>245</v>
      </c>
      <c r="D172" s="109" t="s">
        <v>121</v>
      </c>
      <c r="E172" s="110" t="s">
        <v>246</v>
      </c>
      <c r="F172" s="111" t="s">
        <v>247</v>
      </c>
      <c r="G172" s="112" t="s">
        <v>156</v>
      </c>
      <c r="H172" s="113">
        <v>54</v>
      </c>
      <c r="I172" s="149"/>
      <c r="J172" s="114">
        <f t="shared" si="3"/>
        <v>0</v>
      </c>
      <c r="K172" s="141"/>
    </row>
    <row r="173" spans="2:11" s="16" customFormat="1" ht="24.2" customHeight="1" x14ac:dyDescent="0.25">
      <c r="B173" s="15"/>
      <c r="C173" s="109" t="s">
        <v>248</v>
      </c>
      <c r="D173" s="109" t="s">
        <v>121</v>
      </c>
      <c r="E173" s="110" t="s">
        <v>249</v>
      </c>
      <c r="F173" s="111" t="s">
        <v>250</v>
      </c>
      <c r="G173" s="112" t="s">
        <v>156</v>
      </c>
      <c r="H173" s="113">
        <v>161</v>
      </c>
      <c r="I173" s="149"/>
      <c r="J173" s="114">
        <f t="shared" si="3"/>
        <v>0</v>
      </c>
      <c r="K173" s="141"/>
    </row>
    <row r="174" spans="2:11" s="16" customFormat="1" ht="16.5" customHeight="1" x14ac:dyDescent="0.25">
      <c r="B174" s="15"/>
      <c r="C174" s="115" t="s">
        <v>251</v>
      </c>
      <c r="D174" s="115" t="s">
        <v>149</v>
      </c>
      <c r="E174" s="116" t="s">
        <v>252</v>
      </c>
      <c r="F174" s="117" t="s">
        <v>253</v>
      </c>
      <c r="G174" s="118" t="s">
        <v>156</v>
      </c>
      <c r="H174" s="119">
        <v>126</v>
      </c>
      <c r="I174" s="155"/>
      <c r="J174" s="155">
        <f t="shared" si="3"/>
        <v>0</v>
      </c>
      <c r="K174" s="142"/>
    </row>
    <row r="175" spans="2:11" s="16" customFormat="1" ht="16.5" customHeight="1" x14ac:dyDescent="0.25">
      <c r="B175" s="15"/>
      <c r="C175" s="115" t="s">
        <v>254</v>
      </c>
      <c r="D175" s="115" t="s">
        <v>149</v>
      </c>
      <c r="E175" s="116" t="s">
        <v>255</v>
      </c>
      <c r="F175" s="117" t="s">
        <v>256</v>
      </c>
      <c r="G175" s="118" t="s">
        <v>156</v>
      </c>
      <c r="H175" s="119">
        <v>8</v>
      </c>
      <c r="I175" s="155"/>
      <c r="J175" s="155">
        <f t="shared" si="3"/>
        <v>0</v>
      </c>
      <c r="K175" s="142"/>
    </row>
    <row r="176" spans="2:11" s="16" customFormat="1" ht="16.5" customHeight="1" x14ac:dyDescent="0.25">
      <c r="B176" s="15"/>
      <c r="C176" s="115" t="s">
        <v>257</v>
      </c>
      <c r="D176" s="115" t="s">
        <v>149</v>
      </c>
      <c r="E176" s="116" t="s">
        <v>258</v>
      </c>
      <c r="F176" s="117" t="s">
        <v>259</v>
      </c>
      <c r="G176" s="118" t="s">
        <v>156</v>
      </c>
      <c r="H176" s="119">
        <v>18</v>
      </c>
      <c r="I176" s="155"/>
      <c r="J176" s="155">
        <f t="shared" si="3"/>
        <v>0</v>
      </c>
      <c r="K176" s="142"/>
    </row>
    <row r="177" spans="2:11" s="16" customFormat="1" ht="16.5" customHeight="1" x14ac:dyDescent="0.25">
      <c r="B177" s="15"/>
      <c r="C177" s="115" t="s">
        <v>430</v>
      </c>
      <c r="D177" s="115" t="s">
        <v>149</v>
      </c>
      <c r="E177" s="116" t="s">
        <v>431</v>
      </c>
      <c r="F177" s="117" t="s">
        <v>432</v>
      </c>
      <c r="G177" s="118" t="s">
        <v>156</v>
      </c>
      <c r="H177" s="119">
        <v>2</v>
      </c>
      <c r="I177" s="155"/>
      <c r="J177" s="155">
        <f t="shared" si="3"/>
        <v>0</v>
      </c>
      <c r="K177" s="142"/>
    </row>
    <row r="178" spans="2:11" s="16" customFormat="1" ht="16.5" customHeight="1" x14ac:dyDescent="0.25">
      <c r="B178" s="15"/>
      <c r="C178" s="115" t="s">
        <v>260</v>
      </c>
      <c r="D178" s="115" t="s">
        <v>149</v>
      </c>
      <c r="E178" s="116" t="s">
        <v>261</v>
      </c>
      <c r="F178" s="117" t="s">
        <v>262</v>
      </c>
      <c r="G178" s="118" t="s">
        <v>156</v>
      </c>
      <c r="H178" s="119">
        <v>7</v>
      </c>
      <c r="I178" s="155"/>
      <c r="J178" s="155">
        <f t="shared" si="3"/>
        <v>0</v>
      </c>
      <c r="K178" s="142"/>
    </row>
    <row r="179" spans="2:11" s="16" customFormat="1" ht="16.5" customHeight="1" x14ac:dyDescent="0.25">
      <c r="B179" s="15"/>
      <c r="C179" s="109" t="s">
        <v>263</v>
      </c>
      <c r="D179" s="109" t="s">
        <v>121</v>
      </c>
      <c r="E179" s="110" t="s">
        <v>264</v>
      </c>
      <c r="F179" s="111" t="s">
        <v>265</v>
      </c>
      <c r="G179" s="112" t="s">
        <v>156</v>
      </c>
      <c r="H179" s="113">
        <v>1</v>
      </c>
      <c r="I179" s="149"/>
      <c r="J179" s="114">
        <f t="shared" si="3"/>
        <v>0</v>
      </c>
      <c r="K179" s="141"/>
    </row>
    <row r="180" spans="2:11" s="16" customFormat="1" ht="33" customHeight="1" x14ac:dyDescent="0.25">
      <c r="B180" s="15"/>
      <c r="C180" s="109" t="s">
        <v>266</v>
      </c>
      <c r="D180" s="109" t="s">
        <v>121</v>
      </c>
      <c r="E180" s="110" t="s">
        <v>267</v>
      </c>
      <c r="F180" s="111" t="s">
        <v>268</v>
      </c>
      <c r="G180" s="112" t="s">
        <v>156</v>
      </c>
      <c r="H180" s="113">
        <v>1</v>
      </c>
      <c r="I180" s="149"/>
      <c r="J180" s="114">
        <f t="shared" si="3"/>
        <v>0</v>
      </c>
      <c r="K180" s="141"/>
    </row>
    <row r="181" spans="2:11" s="16" customFormat="1" ht="21.75" customHeight="1" x14ac:dyDescent="0.25">
      <c r="B181" s="15"/>
      <c r="C181" s="109" t="s">
        <v>269</v>
      </c>
      <c r="D181" s="109" t="s">
        <v>121</v>
      </c>
      <c r="E181" s="110" t="s">
        <v>270</v>
      </c>
      <c r="F181" s="111" t="s">
        <v>271</v>
      </c>
      <c r="G181" s="112" t="s">
        <v>156</v>
      </c>
      <c r="H181" s="113">
        <v>11</v>
      </c>
      <c r="I181" s="149"/>
      <c r="J181" s="114">
        <f t="shared" si="3"/>
        <v>0</v>
      </c>
      <c r="K181" s="141"/>
    </row>
    <row r="182" spans="2:11" s="16" customFormat="1" ht="16.5" customHeight="1" x14ac:dyDescent="0.25">
      <c r="B182" s="15"/>
      <c r="C182" s="115" t="s">
        <v>272</v>
      </c>
      <c r="D182" s="115" t="s">
        <v>149</v>
      </c>
      <c r="E182" s="116" t="s">
        <v>273</v>
      </c>
      <c r="F182" s="117" t="s">
        <v>274</v>
      </c>
      <c r="G182" s="118" t="s">
        <v>275</v>
      </c>
      <c r="H182" s="119">
        <v>2</v>
      </c>
      <c r="I182" s="155"/>
      <c r="J182" s="155">
        <f t="shared" si="3"/>
        <v>0</v>
      </c>
      <c r="K182" s="142"/>
    </row>
    <row r="183" spans="2:11" s="16" customFormat="1" ht="16.5" customHeight="1" x14ac:dyDescent="0.25">
      <c r="B183" s="15"/>
      <c r="C183" s="109" t="s">
        <v>276</v>
      </c>
      <c r="D183" s="109" t="s">
        <v>121</v>
      </c>
      <c r="E183" s="110" t="s">
        <v>277</v>
      </c>
      <c r="F183" s="111" t="s">
        <v>278</v>
      </c>
      <c r="G183" s="112" t="s">
        <v>147</v>
      </c>
      <c r="H183" s="113">
        <v>120</v>
      </c>
      <c r="I183" s="149"/>
      <c r="J183" s="114">
        <f t="shared" si="3"/>
        <v>0</v>
      </c>
      <c r="K183" s="141"/>
    </row>
    <row r="184" spans="2:11" s="16" customFormat="1" ht="21.75" customHeight="1" x14ac:dyDescent="0.25">
      <c r="B184" s="15"/>
      <c r="C184" s="115" t="s">
        <v>279</v>
      </c>
      <c r="D184" s="115" t="s">
        <v>149</v>
      </c>
      <c r="E184" s="116" t="s">
        <v>280</v>
      </c>
      <c r="F184" s="117" t="s">
        <v>281</v>
      </c>
      <c r="G184" s="118" t="s">
        <v>147</v>
      </c>
      <c r="H184" s="119">
        <v>120</v>
      </c>
      <c r="I184" s="155"/>
      <c r="J184" s="155">
        <f t="shared" si="3"/>
        <v>0</v>
      </c>
      <c r="K184" s="142"/>
    </row>
    <row r="185" spans="2:11" s="16" customFormat="1" ht="33" customHeight="1" x14ac:dyDescent="0.25">
      <c r="B185" s="15"/>
      <c r="C185" s="109" t="s">
        <v>282</v>
      </c>
      <c r="D185" s="109" t="s">
        <v>121</v>
      </c>
      <c r="E185" s="110" t="s">
        <v>283</v>
      </c>
      <c r="F185" s="111" t="s">
        <v>284</v>
      </c>
      <c r="G185" s="112" t="s">
        <v>147</v>
      </c>
      <c r="H185" s="113">
        <v>890</v>
      </c>
      <c r="I185" s="149"/>
      <c r="J185" s="114">
        <f t="shared" si="3"/>
        <v>0</v>
      </c>
      <c r="K185" s="141"/>
    </row>
    <row r="186" spans="2:11" s="16" customFormat="1" ht="16.5" customHeight="1" x14ac:dyDescent="0.25">
      <c r="B186" s="15"/>
      <c r="C186" s="115" t="s">
        <v>285</v>
      </c>
      <c r="D186" s="115" t="s">
        <v>149</v>
      </c>
      <c r="E186" s="116" t="s">
        <v>286</v>
      </c>
      <c r="F186" s="117" t="s">
        <v>287</v>
      </c>
      <c r="G186" s="118" t="s">
        <v>147</v>
      </c>
      <c r="H186" s="119">
        <v>890</v>
      </c>
      <c r="I186" s="155"/>
      <c r="J186" s="155">
        <f t="shared" si="3"/>
        <v>0</v>
      </c>
      <c r="K186" s="142"/>
    </row>
    <row r="187" spans="2:11" s="16" customFormat="1" ht="33" customHeight="1" x14ac:dyDescent="0.25">
      <c r="B187" s="15"/>
      <c r="C187" s="109" t="s">
        <v>288</v>
      </c>
      <c r="D187" s="109" t="s">
        <v>121</v>
      </c>
      <c r="E187" s="110" t="s">
        <v>289</v>
      </c>
      <c r="F187" s="111" t="s">
        <v>290</v>
      </c>
      <c r="G187" s="112" t="s">
        <v>147</v>
      </c>
      <c r="H187" s="113">
        <v>800</v>
      </c>
      <c r="I187" s="149"/>
      <c r="J187" s="114">
        <f t="shared" si="3"/>
        <v>0</v>
      </c>
      <c r="K187" s="141"/>
    </row>
    <row r="188" spans="2:11" s="16" customFormat="1" ht="16.5" customHeight="1" x14ac:dyDescent="0.25">
      <c r="B188" s="15"/>
      <c r="C188" s="115" t="s">
        <v>291</v>
      </c>
      <c r="D188" s="115" t="s">
        <v>149</v>
      </c>
      <c r="E188" s="116" t="s">
        <v>292</v>
      </c>
      <c r="F188" s="117" t="s">
        <v>293</v>
      </c>
      <c r="G188" s="118" t="s">
        <v>147</v>
      </c>
      <c r="H188" s="119">
        <v>800</v>
      </c>
      <c r="I188" s="155"/>
      <c r="J188" s="155">
        <f t="shared" si="3"/>
        <v>0</v>
      </c>
      <c r="K188" s="142"/>
    </row>
    <row r="189" spans="2:11" s="16" customFormat="1" ht="33" customHeight="1" x14ac:dyDescent="0.25">
      <c r="B189" s="15"/>
      <c r="C189" s="109" t="s">
        <v>433</v>
      </c>
      <c r="D189" s="109" t="s">
        <v>121</v>
      </c>
      <c r="E189" s="110" t="s">
        <v>434</v>
      </c>
      <c r="F189" s="111" t="s">
        <v>435</v>
      </c>
      <c r="G189" s="112" t="s">
        <v>147</v>
      </c>
      <c r="H189" s="113">
        <v>120</v>
      </c>
      <c r="I189" s="149"/>
      <c r="J189" s="114">
        <f t="shared" si="3"/>
        <v>0</v>
      </c>
      <c r="K189" s="141"/>
    </row>
    <row r="190" spans="2:11" s="16" customFormat="1" ht="16.5" customHeight="1" x14ac:dyDescent="0.25">
      <c r="B190" s="15"/>
      <c r="C190" s="115" t="s">
        <v>436</v>
      </c>
      <c r="D190" s="115" t="s">
        <v>149</v>
      </c>
      <c r="E190" s="116" t="s">
        <v>437</v>
      </c>
      <c r="F190" s="117" t="s">
        <v>438</v>
      </c>
      <c r="G190" s="118" t="s">
        <v>147</v>
      </c>
      <c r="H190" s="119">
        <v>120</v>
      </c>
      <c r="I190" s="155"/>
      <c r="J190" s="155">
        <f t="shared" si="3"/>
        <v>0</v>
      </c>
      <c r="K190" s="142"/>
    </row>
    <row r="191" spans="2:11" s="16" customFormat="1" ht="24.2" customHeight="1" x14ac:dyDescent="0.25">
      <c r="B191" s="15"/>
      <c r="C191" s="109" t="s">
        <v>294</v>
      </c>
      <c r="D191" s="109" t="s">
        <v>121</v>
      </c>
      <c r="E191" s="110" t="s">
        <v>295</v>
      </c>
      <c r="F191" s="111" t="s">
        <v>296</v>
      </c>
      <c r="G191" s="112" t="s">
        <v>147</v>
      </c>
      <c r="H191" s="113">
        <v>2040</v>
      </c>
      <c r="I191" s="149"/>
      <c r="J191" s="114">
        <f t="shared" si="3"/>
        <v>0</v>
      </c>
      <c r="K191" s="141"/>
    </row>
    <row r="192" spans="2:11" s="16" customFormat="1" ht="16.5" customHeight="1" x14ac:dyDescent="0.25">
      <c r="B192" s="15"/>
      <c r="C192" s="115" t="s">
        <v>297</v>
      </c>
      <c r="D192" s="115" t="s">
        <v>149</v>
      </c>
      <c r="E192" s="116" t="s">
        <v>298</v>
      </c>
      <c r="F192" s="117" t="s">
        <v>299</v>
      </c>
      <c r="G192" s="118" t="s">
        <v>156</v>
      </c>
      <c r="H192" s="119">
        <v>22</v>
      </c>
      <c r="I192" s="155"/>
      <c r="J192" s="155">
        <f t="shared" si="3"/>
        <v>0</v>
      </c>
      <c r="K192" s="142"/>
    </row>
    <row r="193" spans="2:11" s="16" customFormat="1" ht="37.9" customHeight="1" x14ac:dyDescent="0.25">
      <c r="B193" s="15"/>
      <c r="C193" s="109" t="s">
        <v>300</v>
      </c>
      <c r="D193" s="109" t="s">
        <v>121</v>
      </c>
      <c r="E193" s="110" t="s">
        <v>301</v>
      </c>
      <c r="F193" s="111" t="s">
        <v>302</v>
      </c>
      <c r="G193" s="112" t="s">
        <v>303</v>
      </c>
      <c r="H193" s="113">
        <v>1</v>
      </c>
      <c r="I193" s="149"/>
      <c r="J193" s="114">
        <f t="shared" si="3"/>
        <v>0</v>
      </c>
      <c r="K193" s="141"/>
    </row>
    <row r="194" spans="2:11" s="16" customFormat="1" ht="24.2" customHeight="1" x14ac:dyDescent="0.25">
      <c r="B194" s="15"/>
      <c r="C194" s="109" t="s">
        <v>439</v>
      </c>
      <c r="D194" s="109" t="s">
        <v>121</v>
      </c>
      <c r="E194" s="110" t="s">
        <v>440</v>
      </c>
      <c r="F194" s="111" t="s">
        <v>441</v>
      </c>
      <c r="G194" s="112" t="s">
        <v>307</v>
      </c>
      <c r="H194" s="113">
        <v>520</v>
      </c>
      <c r="I194" s="149"/>
      <c r="J194" s="114">
        <f t="shared" si="3"/>
        <v>0</v>
      </c>
      <c r="K194" s="141"/>
    </row>
    <row r="195" spans="2:11" s="16" customFormat="1" ht="16.5" customHeight="1" x14ac:dyDescent="0.25">
      <c r="B195" s="15"/>
      <c r="C195" s="109" t="s">
        <v>304</v>
      </c>
      <c r="D195" s="109" t="s">
        <v>121</v>
      </c>
      <c r="E195" s="110" t="s">
        <v>305</v>
      </c>
      <c r="F195" s="111" t="s">
        <v>306</v>
      </c>
      <c r="G195" s="112" t="s">
        <v>307</v>
      </c>
      <c r="H195" s="113">
        <v>16</v>
      </c>
      <c r="I195" s="149"/>
      <c r="J195" s="114">
        <f t="shared" si="3"/>
        <v>0</v>
      </c>
      <c r="K195" s="141"/>
    </row>
    <row r="196" spans="2:11" s="16" customFormat="1" ht="16.5" customHeight="1" x14ac:dyDescent="0.25">
      <c r="B196" s="15"/>
      <c r="C196" s="109" t="s">
        <v>308</v>
      </c>
      <c r="D196" s="109" t="s">
        <v>121</v>
      </c>
      <c r="E196" s="110" t="s">
        <v>309</v>
      </c>
      <c r="F196" s="111" t="s">
        <v>310</v>
      </c>
      <c r="G196" s="112" t="s">
        <v>156</v>
      </c>
      <c r="H196" s="113">
        <v>22</v>
      </c>
      <c r="I196" s="149"/>
      <c r="J196" s="114">
        <f t="shared" si="3"/>
        <v>0</v>
      </c>
      <c r="K196" s="141"/>
    </row>
    <row r="197" spans="2:11" s="16" customFormat="1" ht="16.5" customHeight="1" x14ac:dyDescent="0.25">
      <c r="B197" s="15"/>
      <c r="C197" s="115" t="s">
        <v>148</v>
      </c>
      <c r="D197" s="115" t="s">
        <v>149</v>
      </c>
      <c r="E197" s="116" t="s">
        <v>311</v>
      </c>
      <c r="F197" s="117" t="s">
        <v>312</v>
      </c>
      <c r="G197" s="118" t="s">
        <v>313</v>
      </c>
      <c r="H197" s="119">
        <v>22</v>
      </c>
      <c r="I197" s="155"/>
      <c r="J197" s="155">
        <f t="shared" si="3"/>
        <v>0</v>
      </c>
      <c r="K197" s="142"/>
    </row>
    <row r="198" spans="2:11" s="16" customFormat="1" ht="24" x14ac:dyDescent="0.25">
      <c r="B198" s="15"/>
      <c r="C198" s="150" t="s">
        <v>522</v>
      </c>
      <c r="D198" s="150" t="s">
        <v>149</v>
      </c>
      <c r="E198" s="151" t="s">
        <v>510</v>
      </c>
      <c r="F198" s="152" t="s">
        <v>511</v>
      </c>
      <c r="G198" s="153" t="s">
        <v>156</v>
      </c>
      <c r="H198" s="154">
        <v>9</v>
      </c>
      <c r="I198" s="155"/>
      <c r="J198" s="120">
        <f t="shared" si="3"/>
        <v>0</v>
      </c>
      <c r="K198" s="142"/>
    </row>
    <row r="199" spans="2:11" s="16" customFormat="1" ht="24" x14ac:dyDescent="0.25">
      <c r="B199" s="15"/>
      <c r="C199" s="150" t="s">
        <v>523</v>
      </c>
      <c r="D199" s="150" t="s">
        <v>149</v>
      </c>
      <c r="E199" s="151" t="s">
        <v>512</v>
      </c>
      <c r="F199" s="152" t="s">
        <v>513</v>
      </c>
      <c r="G199" s="153" t="s">
        <v>156</v>
      </c>
      <c r="H199" s="154">
        <v>8</v>
      </c>
      <c r="I199" s="155"/>
      <c r="J199" s="120">
        <f t="shared" si="3"/>
        <v>0</v>
      </c>
      <c r="K199" s="142"/>
    </row>
    <row r="200" spans="2:11" s="16" customFormat="1" ht="24" x14ac:dyDescent="0.25">
      <c r="B200" s="15"/>
      <c r="C200" s="144" t="s">
        <v>524</v>
      </c>
      <c r="D200" s="144" t="s">
        <v>121</v>
      </c>
      <c r="E200" s="145" t="s">
        <v>514</v>
      </c>
      <c r="F200" s="146" t="s">
        <v>515</v>
      </c>
      <c r="G200" s="147" t="s">
        <v>156</v>
      </c>
      <c r="H200" s="148">
        <v>8</v>
      </c>
      <c r="I200" s="149"/>
      <c r="J200" s="114">
        <f t="shared" si="3"/>
        <v>0</v>
      </c>
      <c r="K200" s="142"/>
    </row>
    <row r="201" spans="2:11" s="16" customFormat="1" x14ac:dyDescent="0.25">
      <c r="B201" s="15"/>
      <c r="C201" s="150" t="s">
        <v>525</v>
      </c>
      <c r="D201" s="150" t="s">
        <v>149</v>
      </c>
      <c r="E201" s="151" t="s">
        <v>516</v>
      </c>
      <c r="F201" s="152" t="s">
        <v>517</v>
      </c>
      <c r="G201" s="153" t="s">
        <v>156</v>
      </c>
      <c r="H201" s="154">
        <v>8</v>
      </c>
      <c r="I201" s="155"/>
      <c r="J201" s="120">
        <f t="shared" si="3"/>
        <v>0</v>
      </c>
      <c r="K201" s="142"/>
    </row>
    <row r="202" spans="2:11" s="16" customFormat="1" x14ac:dyDescent="0.25">
      <c r="B202" s="15"/>
      <c r="C202" s="144" t="s">
        <v>526</v>
      </c>
      <c r="D202" s="144" t="s">
        <v>121</v>
      </c>
      <c r="E202" s="145" t="s">
        <v>518</v>
      </c>
      <c r="F202" s="146" t="s">
        <v>519</v>
      </c>
      <c r="G202" s="147" t="s">
        <v>156</v>
      </c>
      <c r="H202" s="148">
        <v>8</v>
      </c>
      <c r="I202" s="149"/>
      <c r="J202" s="114">
        <f t="shared" si="3"/>
        <v>0</v>
      </c>
      <c r="K202" s="142"/>
    </row>
    <row r="203" spans="2:11" s="16" customFormat="1" x14ac:dyDescent="0.25">
      <c r="B203" s="15"/>
      <c r="C203" s="150" t="s">
        <v>527</v>
      </c>
      <c r="D203" s="150" t="s">
        <v>149</v>
      </c>
      <c r="E203" s="151" t="s">
        <v>520</v>
      </c>
      <c r="F203" s="152" t="s">
        <v>521</v>
      </c>
      <c r="G203" s="153" t="s">
        <v>156</v>
      </c>
      <c r="H203" s="154">
        <v>8</v>
      </c>
      <c r="I203" s="155"/>
      <c r="J203" s="120">
        <f t="shared" si="3"/>
        <v>0</v>
      </c>
      <c r="K203" s="142"/>
    </row>
    <row r="204" spans="2:11" s="103" customFormat="1" ht="22.9" customHeight="1" x14ac:dyDescent="0.2">
      <c r="B204" s="102"/>
      <c r="D204" s="104" t="s">
        <v>75</v>
      </c>
      <c r="E204" s="107" t="s">
        <v>314</v>
      </c>
      <c r="F204" s="107" t="s">
        <v>315</v>
      </c>
      <c r="I204" s="198"/>
      <c r="J204" s="108">
        <f>SUM(J205:J212)</f>
        <v>0</v>
      </c>
      <c r="K204" s="140"/>
    </row>
    <row r="205" spans="2:11" s="16" customFormat="1" ht="37.9" customHeight="1" x14ac:dyDescent="0.25">
      <c r="B205" s="15"/>
      <c r="C205" s="115" t="s">
        <v>316</v>
      </c>
      <c r="D205" s="115" t="s">
        <v>149</v>
      </c>
      <c r="E205" s="116" t="s">
        <v>317</v>
      </c>
      <c r="F205" s="117" t="s">
        <v>318</v>
      </c>
      <c r="G205" s="118" t="s">
        <v>156</v>
      </c>
      <c r="H205" s="119">
        <v>20</v>
      </c>
      <c r="I205" s="155"/>
      <c r="J205" s="155">
        <f t="shared" ref="J205:J209" si="4">H205*I205</f>
        <v>0</v>
      </c>
      <c r="K205" s="142"/>
    </row>
    <row r="206" spans="2:11" s="16" customFormat="1" ht="16.5" customHeight="1" x14ac:dyDescent="0.25">
      <c r="B206" s="15"/>
      <c r="C206" s="115" t="s">
        <v>319</v>
      </c>
      <c r="D206" s="115" t="s">
        <v>149</v>
      </c>
      <c r="E206" s="116" t="s">
        <v>320</v>
      </c>
      <c r="F206" s="117" t="s">
        <v>321</v>
      </c>
      <c r="G206" s="118" t="s">
        <v>156</v>
      </c>
      <c r="H206" s="119">
        <v>20</v>
      </c>
      <c r="I206" s="155"/>
      <c r="J206" s="155">
        <f t="shared" si="4"/>
        <v>0</v>
      </c>
      <c r="K206" s="142"/>
    </row>
    <row r="207" spans="2:11" s="16" customFormat="1" x14ac:dyDescent="0.25">
      <c r="B207" s="15"/>
      <c r="C207" s="144">
        <v>97</v>
      </c>
      <c r="D207" s="144" t="s">
        <v>121</v>
      </c>
      <c r="E207" s="145" t="s">
        <v>504</v>
      </c>
      <c r="F207" s="146" t="s">
        <v>505</v>
      </c>
      <c r="G207" s="147" t="s">
        <v>1</v>
      </c>
      <c r="H207" s="148">
        <v>30.4</v>
      </c>
      <c r="I207" s="149"/>
      <c r="J207" s="114">
        <f t="shared" si="4"/>
        <v>0</v>
      </c>
      <c r="K207" s="142"/>
    </row>
    <row r="208" spans="2:11" s="16" customFormat="1" ht="24" x14ac:dyDescent="0.25">
      <c r="B208" s="15"/>
      <c r="C208" s="150">
        <v>98</v>
      </c>
      <c r="D208" s="150" t="s">
        <v>149</v>
      </c>
      <c r="E208" s="151" t="s">
        <v>506</v>
      </c>
      <c r="F208" s="152" t="s">
        <v>507</v>
      </c>
      <c r="G208" s="153" t="s">
        <v>307</v>
      </c>
      <c r="H208" s="154">
        <v>43.2</v>
      </c>
      <c r="I208" s="155"/>
      <c r="J208" s="155">
        <f t="shared" si="4"/>
        <v>0</v>
      </c>
      <c r="K208" s="142"/>
    </row>
    <row r="209" spans="2:11" s="16" customFormat="1" x14ac:dyDescent="0.25">
      <c r="B209" s="15"/>
      <c r="C209" s="144">
        <v>99</v>
      </c>
      <c r="D209" s="144" t="s">
        <v>121</v>
      </c>
      <c r="E209" s="145" t="s">
        <v>508</v>
      </c>
      <c r="F209" s="146" t="s">
        <v>509</v>
      </c>
      <c r="G209" s="147" t="s">
        <v>307</v>
      </c>
      <c r="H209" s="148">
        <v>30.4</v>
      </c>
      <c r="I209" s="149"/>
      <c r="J209" s="114">
        <f t="shared" si="4"/>
        <v>0</v>
      </c>
      <c r="K209" s="142"/>
    </row>
    <row r="210" spans="2:11" s="16" customFormat="1" ht="24.2" customHeight="1" x14ac:dyDescent="0.25">
      <c r="B210" s="15"/>
      <c r="C210" s="109" t="s">
        <v>168</v>
      </c>
      <c r="D210" s="109" t="s">
        <v>121</v>
      </c>
      <c r="E210" s="110" t="s">
        <v>323</v>
      </c>
      <c r="F210" s="111" t="s">
        <v>324</v>
      </c>
      <c r="G210" s="112" t="s">
        <v>307</v>
      </c>
      <c r="H210" s="113">
        <v>60</v>
      </c>
      <c r="I210" s="149"/>
      <c r="J210" s="114">
        <f t="shared" ref="J210:J212" si="5">H210*I210</f>
        <v>0</v>
      </c>
      <c r="K210" s="141"/>
    </row>
    <row r="211" spans="2:11" s="16" customFormat="1" ht="24.2" customHeight="1" x14ac:dyDescent="0.25">
      <c r="B211" s="15"/>
      <c r="C211" s="115" t="s">
        <v>224</v>
      </c>
      <c r="D211" s="115" t="s">
        <v>149</v>
      </c>
      <c r="E211" s="116" t="s">
        <v>326</v>
      </c>
      <c r="F211" s="117" t="s">
        <v>327</v>
      </c>
      <c r="G211" s="118" t="s">
        <v>307</v>
      </c>
      <c r="H211" s="119">
        <v>60</v>
      </c>
      <c r="I211" s="155"/>
      <c r="J211" s="155">
        <f t="shared" si="5"/>
        <v>0</v>
      </c>
      <c r="K211" s="142"/>
    </row>
    <row r="212" spans="2:11" s="16" customFormat="1" ht="24.2" customHeight="1" x14ac:dyDescent="0.25">
      <c r="B212" s="15"/>
      <c r="C212" s="115" t="s">
        <v>419</v>
      </c>
      <c r="D212" s="115" t="s">
        <v>149</v>
      </c>
      <c r="E212" s="116" t="s">
        <v>329</v>
      </c>
      <c r="F212" s="117" t="s">
        <v>330</v>
      </c>
      <c r="G212" s="118" t="s">
        <v>156</v>
      </c>
      <c r="H212" s="119">
        <v>10</v>
      </c>
      <c r="I212" s="155"/>
      <c r="J212" s="155">
        <f t="shared" si="5"/>
        <v>0</v>
      </c>
      <c r="K212" s="142"/>
    </row>
    <row r="213" spans="2:11" s="103" customFormat="1" ht="22.9" customHeight="1" x14ac:dyDescent="0.2">
      <c r="B213" s="102"/>
      <c r="D213" s="104" t="s">
        <v>75</v>
      </c>
      <c r="E213" s="107" t="s">
        <v>331</v>
      </c>
      <c r="F213" s="107" t="s">
        <v>332</v>
      </c>
      <c r="I213" s="198"/>
      <c r="J213" s="108">
        <f>SUM(J214:J219)</f>
        <v>0</v>
      </c>
      <c r="K213" s="140"/>
    </row>
    <row r="214" spans="2:11" s="16" customFormat="1" ht="24.2" customHeight="1" x14ac:dyDescent="0.25">
      <c r="B214" s="15"/>
      <c r="C214" s="109" t="s">
        <v>333</v>
      </c>
      <c r="D214" s="109" t="s">
        <v>121</v>
      </c>
      <c r="E214" s="110" t="s">
        <v>334</v>
      </c>
      <c r="F214" s="111" t="s">
        <v>335</v>
      </c>
      <c r="G214" s="112" t="s">
        <v>156</v>
      </c>
      <c r="H214" s="113">
        <v>167</v>
      </c>
      <c r="I214" s="149"/>
      <c r="J214" s="114">
        <f t="shared" ref="J214:J219" si="6">H214*I214</f>
        <v>0</v>
      </c>
      <c r="K214" s="141"/>
    </row>
    <row r="215" spans="2:11" s="16" customFormat="1" ht="37.9" customHeight="1" x14ac:dyDescent="0.25">
      <c r="B215" s="15"/>
      <c r="C215" s="109" t="s">
        <v>336</v>
      </c>
      <c r="D215" s="109" t="s">
        <v>121</v>
      </c>
      <c r="E215" s="110" t="s">
        <v>337</v>
      </c>
      <c r="F215" s="111" t="s">
        <v>338</v>
      </c>
      <c r="G215" s="112" t="s">
        <v>307</v>
      </c>
      <c r="H215" s="113">
        <v>2000</v>
      </c>
      <c r="I215" s="149"/>
      <c r="J215" s="114">
        <f t="shared" si="6"/>
        <v>0</v>
      </c>
      <c r="K215" s="141"/>
    </row>
    <row r="216" spans="2:11" s="16" customFormat="1" ht="16.5" customHeight="1" x14ac:dyDescent="0.25">
      <c r="B216" s="15"/>
      <c r="C216" s="109" t="s">
        <v>339</v>
      </c>
      <c r="D216" s="109" t="s">
        <v>121</v>
      </c>
      <c r="E216" s="110" t="s">
        <v>340</v>
      </c>
      <c r="F216" s="111" t="s">
        <v>341</v>
      </c>
      <c r="G216" s="112" t="s">
        <v>307</v>
      </c>
      <c r="H216" s="113">
        <v>200</v>
      </c>
      <c r="I216" s="149"/>
      <c r="J216" s="114">
        <f t="shared" si="6"/>
        <v>0</v>
      </c>
      <c r="K216" s="141"/>
    </row>
    <row r="217" spans="2:11" s="16" customFormat="1" ht="33" customHeight="1" x14ac:dyDescent="0.25">
      <c r="B217" s="15"/>
      <c r="C217" s="109" t="s">
        <v>342</v>
      </c>
      <c r="D217" s="109" t="s">
        <v>121</v>
      </c>
      <c r="E217" s="110" t="s">
        <v>343</v>
      </c>
      <c r="F217" s="111" t="s">
        <v>344</v>
      </c>
      <c r="G217" s="112" t="s">
        <v>147</v>
      </c>
      <c r="H217" s="113">
        <v>450</v>
      </c>
      <c r="I217" s="149"/>
      <c r="J217" s="114">
        <f t="shared" si="6"/>
        <v>0</v>
      </c>
      <c r="K217" s="141"/>
    </row>
    <row r="218" spans="2:11" s="16" customFormat="1" ht="33" customHeight="1" x14ac:dyDescent="0.25">
      <c r="B218" s="15"/>
      <c r="C218" s="109" t="s">
        <v>345</v>
      </c>
      <c r="D218" s="109" t="s">
        <v>121</v>
      </c>
      <c r="E218" s="110" t="s">
        <v>346</v>
      </c>
      <c r="F218" s="111" t="s">
        <v>347</v>
      </c>
      <c r="G218" s="112" t="s">
        <v>147</v>
      </c>
      <c r="H218" s="113">
        <v>160</v>
      </c>
      <c r="I218" s="149"/>
      <c r="J218" s="114">
        <f t="shared" si="6"/>
        <v>0</v>
      </c>
      <c r="K218" s="141"/>
    </row>
    <row r="219" spans="2:11" s="16" customFormat="1" ht="21.75" customHeight="1" x14ac:dyDescent="0.25">
      <c r="B219" s="15"/>
      <c r="C219" s="109" t="s">
        <v>348</v>
      </c>
      <c r="D219" s="109" t="s">
        <v>121</v>
      </c>
      <c r="E219" s="110" t="s">
        <v>349</v>
      </c>
      <c r="F219" s="111" t="s">
        <v>350</v>
      </c>
      <c r="G219" s="112" t="s">
        <v>147</v>
      </c>
      <c r="H219" s="113">
        <v>280</v>
      </c>
      <c r="I219" s="149"/>
      <c r="J219" s="114">
        <f t="shared" si="6"/>
        <v>0</v>
      </c>
      <c r="K219" s="141"/>
    </row>
    <row r="220" spans="2:11" s="103" customFormat="1" ht="22.9" customHeight="1" x14ac:dyDescent="0.2">
      <c r="B220" s="102"/>
      <c r="D220" s="104" t="s">
        <v>75</v>
      </c>
      <c r="E220" s="107" t="s">
        <v>351</v>
      </c>
      <c r="F220" s="107" t="s">
        <v>352</v>
      </c>
      <c r="I220" s="198"/>
      <c r="J220" s="108">
        <f>SUM(J221:J228)</f>
        <v>0</v>
      </c>
      <c r="K220" s="140"/>
    </row>
    <row r="221" spans="2:11" s="16" customFormat="1" ht="16.5" customHeight="1" x14ac:dyDescent="0.25">
      <c r="B221" s="15"/>
      <c r="C221" s="109" t="s">
        <v>353</v>
      </c>
      <c r="D221" s="109" t="s">
        <v>121</v>
      </c>
      <c r="E221" s="110" t="s">
        <v>354</v>
      </c>
      <c r="F221" s="111" t="s">
        <v>355</v>
      </c>
      <c r="G221" s="112" t="s">
        <v>303</v>
      </c>
      <c r="H221" s="113">
        <v>1</v>
      </c>
      <c r="I221" s="149"/>
      <c r="J221" s="114">
        <f t="shared" ref="J221:J228" si="7">H221*I221</f>
        <v>0</v>
      </c>
      <c r="K221" s="141"/>
    </row>
    <row r="222" spans="2:11" s="16" customFormat="1" ht="24.2" customHeight="1" x14ac:dyDescent="0.25">
      <c r="B222" s="15"/>
      <c r="C222" s="109" t="s">
        <v>356</v>
      </c>
      <c r="D222" s="109" t="s">
        <v>121</v>
      </c>
      <c r="E222" s="110" t="s">
        <v>357</v>
      </c>
      <c r="F222" s="111" t="s">
        <v>358</v>
      </c>
      <c r="G222" s="112" t="s">
        <v>359</v>
      </c>
      <c r="H222" s="113">
        <v>11</v>
      </c>
      <c r="I222" s="149"/>
      <c r="J222" s="114">
        <f t="shared" si="7"/>
        <v>0</v>
      </c>
      <c r="K222" s="141"/>
    </row>
    <row r="223" spans="2:11" s="16" customFormat="1" ht="24.2" customHeight="1" x14ac:dyDescent="0.25">
      <c r="B223" s="15"/>
      <c r="C223" s="109" t="s">
        <v>360</v>
      </c>
      <c r="D223" s="109" t="s">
        <v>121</v>
      </c>
      <c r="E223" s="110" t="s">
        <v>361</v>
      </c>
      <c r="F223" s="111" t="s">
        <v>362</v>
      </c>
      <c r="G223" s="112" t="s">
        <v>363</v>
      </c>
      <c r="H223" s="113">
        <v>11</v>
      </c>
      <c r="I223" s="149"/>
      <c r="J223" s="114">
        <f t="shared" si="7"/>
        <v>0</v>
      </c>
      <c r="K223" s="141"/>
    </row>
    <row r="224" spans="2:11" s="16" customFormat="1" ht="24.2" customHeight="1" x14ac:dyDescent="0.25">
      <c r="B224" s="15"/>
      <c r="C224" s="109" t="s">
        <v>364</v>
      </c>
      <c r="D224" s="109" t="s">
        <v>121</v>
      </c>
      <c r="E224" s="110" t="s">
        <v>365</v>
      </c>
      <c r="F224" s="111" t="s">
        <v>366</v>
      </c>
      <c r="G224" s="112" t="s">
        <v>367</v>
      </c>
      <c r="H224" s="113">
        <v>11</v>
      </c>
      <c r="I224" s="149"/>
      <c r="J224" s="114">
        <f t="shared" si="7"/>
        <v>0</v>
      </c>
      <c r="K224" s="141"/>
    </row>
    <row r="225" spans="2:11" s="16" customFormat="1" ht="24.2" customHeight="1" x14ac:dyDescent="0.25">
      <c r="B225" s="15"/>
      <c r="C225" s="109" t="s">
        <v>368</v>
      </c>
      <c r="D225" s="109" t="s">
        <v>121</v>
      </c>
      <c r="E225" s="110" t="s">
        <v>369</v>
      </c>
      <c r="F225" s="111" t="s">
        <v>370</v>
      </c>
      <c r="G225" s="112" t="s">
        <v>367</v>
      </c>
      <c r="H225" s="113">
        <v>11</v>
      </c>
      <c r="I225" s="149"/>
      <c r="J225" s="114">
        <f t="shared" si="7"/>
        <v>0</v>
      </c>
      <c r="K225" s="141"/>
    </row>
    <row r="226" spans="2:11" s="16" customFormat="1" ht="16.5" customHeight="1" x14ac:dyDescent="0.25">
      <c r="B226" s="15"/>
      <c r="C226" s="109" t="s">
        <v>371</v>
      </c>
      <c r="D226" s="109" t="s">
        <v>121</v>
      </c>
      <c r="E226" s="110" t="s">
        <v>372</v>
      </c>
      <c r="F226" s="111" t="s">
        <v>373</v>
      </c>
      <c r="G226" s="112" t="s">
        <v>367</v>
      </c>
      <c r="H226" s="113">
        <v>11</v>
      </c>
      <c r="I226" s="149"/>
      <c r="J226" s="114">
        <f t="shared" si="7"/>
        <v>0</v>
      </c>
      <c r="K226" s="141"/>
    </row>
    <row r="227" spans="2:11" s="16" customFormat="1" ht="21.75" customHeight="1" x14ac:dyDescent="0.25">
      <c r="B227" s="15"/>
      <c r="C227" s="109" t="s">
        <v>374</v>
      </c>
      <c r="D227" s="109" t="s">
        <v>121</v>
      </c>
      <c r="E227" s="110" t="s">
        <v>375</v>
      </c>
      <c r="F227" s="111" t="s">
        <v>376</v>
      </c>
      <c r="G227" s="112" t="s">
        <v>303</v>
      </c>
      <c r="H227" s="113">
        <v>1</v>
      </c>
      <c r="I227" s="149"/>
      <c r="J227" s="114">
        <f t="shared" si="7"/>
        <v>0</v>
      </c>
      <c r="K227" s="141"/>
    </row>
    <row r="228" spans="2:11" s="16" customFormat="1" ht="16.5" customHeight="1" x14ac:dyDescent="0.25">
      <c r="B228" s="15"/>
      <c r="C228" s="109" t="s">
        <v>377</v>
      </c>
      <c r="D228" s="109" t="s">
        <v>121</v>
      </c>
      <c r="E228" s="110" t="s">
        <v>378</v>
      </c>
      <c r="F228" s="111" t="s">
        <v>379</v>
      </c>
      <c r="G228" s="112" t="s">
        <v>156</v>
      </c>
      <c r="H228" s="113">
        <v>1</v>
      </c>
      <c r="I228" s="149"/>
      <c r="J228" s="114">
        <f t="shared" si="7"/>
        <v>0</v>
      </c>
      <c r="K228" s="141"/>
    </row>
    <row r="229" spans="2:11" s="103" customFormat="1" ht="22.9" customHeight="1" x14ac:dyDescent="0.2">
      <c r="B229" s="102"/>
      <c r="D229" s="104" t="s">
        <v>75</v>
      </c>
      <c r="E229" s="107" t="s">
        <v>380</v>
      </c>
      <c r="F229" s="107" t="s">
        <v>381</v>
      </c>
      <c r="I229" s="198"/>
      <c r="J229" s="108">
        <f>SUM(J230:J235)</f>
        <v>0</v>
      </c>
      <c r="K229" s="140"/>
    </row>
    <row r="230" spans="2:11" s="16" customFormat="1" ht="16.5" customHeight="1" x14ac:dyDescent="0.25">
      <c r="B230" s="15"/>
      <c r="C230" s="109" t="s">
        <v>382</v>
      </c>
      <c r="D230" s="109" t="s">
        <v>121</v>
      </c>
      <c r="E230" s="110" t="s">
        <v>383</v>
      </c>
      <c r="F230" s="111" t="s">
        <v>384</v>
      </c>
      <c r="G230" s="112" t="s">
        <v>385</v>
      </c>
      <c r="H230" s="113">
        <v>62</v>
      </c>
      <c r="I230" s="149"/>
      <c r="J230" s="114">
        <f t="shared" ref="J230:J235" si="8">H230*I230</f>
        <v>0</v>
      </c>
      <c r="K230" s="141"/>
    </row>
    <row r="231" spans="2:11" s="16" customFormat="1" ht="16.5" customHeight="1" x14ac:dyDescent="0.25">
      <c r="B231" s="15"/>
      <c r="C231" s="109" t="s">
        <v>386</v>
      </c>
      <c r="D231" s="109" t="s">
        <v>121</v>
      </c>
      <c r="E231" s="110" t="s">
        <v>387</v>
      </c>
      <c r="F231" s="111" t="s">
        <v>388</v>
      </c>
      <c r="G231" s="112" t="s">
        <v>385</v>
      </c>
      <c r="H231" s="113">
        <v>62</v>
      </c>
      <c r="I231" s="149"/>
      <c r="J231" s="114">
        <f t="shared" si="8"/>
        <v>0</v>
      </c>
      <c r="K231" s="141"/>
    </row>
    <row r="232" spans="2:11" s="16" customFormat="1" ht="16.5" customHeight="1" x14ac:dyDescent="0.25">
      <c r="B232" s="15"/>
      <c r="C232" s="109" t="s">
        <v>389</v>
      </c>
      <c r="D232" s="109" t="s">
        <v>121</v>
      </c>
      <c r="E232" s="110" t="s">
        <v>390</v>
      </c>
      <c r="F232" s="111" t="s">
        <v>391</v>
      </c>
      <c r="G232" s="112" t="s">
        <v>385</v>
      </c>
      <c r="H232" s="113">
        <v>16</v>
      </c>
      <c r="I232" s="149"/>
      <c r="J232" s="114">
        <f t="shared" si="8"/>
        <v>0</v>
      </c>
      <c r="K232" s="141"/>
    </row>
    <row r="233" spans="2:11" s="16" customFormat="1" ht="16.5" customHeight="1" x14ac:dyDescent="0.25">
      <c r="B233" s="15"/>
      <c r="C233" s="109" t="s">
        <v>392</v>
      </c>
      <c r="D233" s="109" t="s">
        <v>121</v>
      </c>
      <c r="E233" s="110" t="s">
        <v>393</v>
      </c>
      <c r="F233" s="111" t="s">
        <v>394</v>
      </c>
      <c r="G233" s="112" t="s">
        <v>385</v>
      </c>
      <c r="H233" s="113">
        <v>56</v>
      </c>
      <c r="I233" s="149"/>
      <c r="J233" s="114">
        <f t="shared" si="8"/>
        <v>0</v>
      </c>
      <c r="K233" s="141"/>
    </row>
    <row r="234" spans="2:11" s="16" customFormat="1" ht="16.5" customHeight="1" x14ac:dyDescent="0.25">
      <c r="B234" s="15"/>
      <c r="C234" s="109" t="s">
        <v>395</v>
      </c>
      <c r="D234" s="109" t="s">
        <v>121</v>
      </c>
      <c r="E234" s="110" t="s">
        <v>396</v>
      </c>
      <c r="F234" s="111" t="s">
        <v>397</v>
      </c>
      <c r="G234" s="112" t="s">
        <v>385</v>
      </c>
      <c r="H234" s="113">
        <v>40</v>
      </c>
      <c r="I234" s="149"/>
      <c r="J234" s="114">
        <f t="shared" si="8"/>
        <v>0</v>
      </c>
      <c r="K234" s="141"/>
    </row>
    <row r="235" spans="2:11" s="16" customFormat="1" ht="16.5" customHeight="1" x14ac:dyDescent="0.25">
      <c r="B235" s="15"/>
      <c r="C235" s="109" t="s">
        <v>398</v>
      </c>
      <c r="D235" s="109" t="s">
        <v>121</v>
      </c>
      <c r="E235" s="110" t="s">
        <v>399</v>
      </c>
      <c r="F235" s="111" t="s">
        <v>400</v>
      </c>
      <c r="G235" s="112" t="s">
        <v>385</v>
      </c>
      <c r="H235" s="113">
        <v>16</v>
      </c>
      <c r="I235" s="149"/>
      <c r="J235" s="114">
        <f t="shared" si="8"/>
        <v>0</v>
      </c>
      <c r="K235" s="141"/>
    </row>
    <row r="236" spans="2:11" s="103" customFormat="1" ht="22.9" customHeight="1" x14ac:dyDescent="0.2">
      <c r="B236" s="102"/>
      <c r="D236" s="104" t="s">
        <v>75</v>
      </c>
      <c r="E236" s="107" t="s">
        <v>401</v>
      </c>
      <c r="F236" s="107" t="s">
        <v>402</v>
      </c>
      <c r="I236" s="198"/>
      <c r="J236" s="108">
        <f>J237</f>
        <v>0</v>
      </c>
      <c r="K236" s="140"/>
    </row>
    <row r="237" spans="2:11" s="16" customFormat="1" ht="16.5" customHeight="1" x14ac:dyDescent="0.25">
      <c r="B237" s="15"/>
      <c r="C237" s="115" t="s">
        <v>403</v>
      </c>
      <c r="D237" s="115" t="s">
        <v>149</v>
      </c>
      <c r="E237" s="116" t="s">
        <v>404</v>
      </c>
      <c r="F237" s="117" t="s">
        <v>405</v>
      </c>
      <c r="G237" s="118" t="s">
        <v>303</v>
      </c>
      <c r="H237" s="119">
        <v>1</v>
      </c>
      <c r="I237" s="155"/>
      <c r="J237" s="155">
        <f t="shared" ref="J237" si="9">H237*I237</f>
        <v>0</v>
      </c>
      <c r="K237" s="142"/>
    </row>
    <row r="238" spans="2:11" s="103" customFormat="1" ht="25.9" customHeight="1" x14ac:dyDescent="0.2">
      <c r="B238" s="102"/>
      <c r="D238" s="104" t="s">
        <v>75</v>
      </c>
      <c r="E238" s="105" t="s">
        <v>406</v>
      </c>
      <c r="F238" s="105" t="s">
        <v>407</v>
      </c>
      <c r="I238" s="198"/>
      <c r="J238" s="106">
        <f>J239</f>
        <v>0</v>
      </c>
      <c r="K238" s="140"/>
    </row>
    <row r="239" spans="2:11" s="103" customFormat="1" ht="22.9" customHeight="1" x14ac:dyDescent="0.2">
      <c r="B239" s="102"/>
      <c r="D239" s="104" t="s">
        <v>75</v>
      </c>
      <c r="E239" s="107" t="s">
        <v>408</v>
      </c>
      <c r="F239" s="107" t="s">
        <v>409</v>
      </c>
      <c r="I239" s="198"/>
      <c r="J239" s="108">
        <f>SUM(J240:J245)</f>
        <v>0</v>
      </c>
      <c r="K239" s="140"/>
    </row>
    <row r="240" spans="2:11" s="16" customFormat="1" ht="24.2" customHeight="1" x14ac:dyDescent="0.25">
      <c r="B240" s="15"/>
      <c r="C240" s="109" t="s">
        <v>410</v>
      </c>
      <c r="D240" s="109" t="s">
        <v>121</v>
      </c>
      <c r="E240" s="110" t="s">
        <v>411</v>
      </c>
      <c r="F240" s="111" t="s">
        <v>412</v>
      </c>
      <c r="G240" s="112" t="s">
        <v>156</v>
      </c>
      <c r="H240" s="113">
        <v>4</v>
      </c>
      <c r="I240" s="149"/>
      <c r="J240" s="114">
        <f t="shared" ref="J240:J245" si="10">H240*I240</f>
        <v>0</v>
      </c>
      <c r="K240" s="141"/>
    </row>
    <row r="241" spans="2:11" s="16" customFormat="1" ht="16.5" customHeight="1" x14ac:dyDescent="0.25">
      <c r="B241" s="15"/>
      <c r="C241" s="109" t="s">
        <v>413</v>
      </c>
      <c r="D241" s="109" t="s">
        <v>121</v>
      </c>
      <c r="E241" s="110" t="s">
        <v>414</v>
      </c>
      <c r="F241" s="111" t="s">
        <v>415</v>
      </c>
      <c r="G241" s="112" t="s">
        <v>156</v>
      </c>
      <c r="H241" s="113">
        <v>1</v>
      </c>
      <c r="I241" s="149"/>
      <c r="J241" s="114">
        <f t="shared" si="10"/>
        <v>0</v>
      </c>
      <c r="K241" s="141"/>
    </row>
    <row r="242" spans="2:11" s="16" customFormat="1" ht="16.5" customHeight="1" x14ac:dyDescent="0.25">
      <c r="B242" s="15"/>
      <c r="C242" s="109" t="s">
        <v>416</v>
      </c>
      <c r="D242" s="109" t="s">
        <v>121</v>
      </c>
      <c r="E242" s="110" t="s">
        <v>417</v>
      </c>
      <c r="F242" s="111" t="s">
        <v>418</v>
      </c>
      <c r="G242" s="112" t="s">
        <v>156</v>
      </c>
      <c r="H242" s="113">
        <v>1</v>
      </c>
      <c r="I242" s="149"/>
      <c r="J242" s="114">
        <f t="shared" si="10"/>
        <v>0</v>
      </c>
      <c r="K242" s="141"/>
    </row>
    <row r="243" spans="2:11" s="16" customFormat="1" ht="16.5" customHeight="1" x14ac:dyDescent="0.25">
      <c r="B243" s="15"/>
      <c r="C243" s="109" t="s">
        <v>419</v>
      </c>
      <c r="D243" s="109" t="s">
        <v>121</v>
      </c>
      <c r="E243" s="110" t="s">
        <v>420</v>
      </c>
      <c r="F243" s="111" t="s">
        <v>421</v>
      </c>
      <c r="G243" s="112" t="s">
        <v>156</v>
      </c>
      <c r="H243" s="113">
        <v>1</v>
      </c>
      <c r="I243" s="149"/>
      <c r="J243" s="114">
        <f t="shared" si="10"/>
        <v>0</v>
      </c>
      <c r="K243" s="141"/>
    </row>
    <row r="244" spans="2:11" s="16" customFormat="1" ht="16.5" customHeight="1" x14ac:dyDescent="0.25">
      <c r="B244" s="15"/>
      <c r="C244" s="109" t="s">
        <v>422</v>
      </c>
      <c r="D244" s="109" t="s">
        <v>121</v>
      </c>
      <c r="E244" s="110" t="s">
        <v>423</v>
      </c>
      <c r="F244" s="111" t="s">
        <v>424</v>
      </c>
      <c r="G244" s="112" t="s">
        <v>156</v>
      </c>
      <c r="H244" s="113">
        <v>1</v>
      </c>
      <c r="I244" s="149"/>
      <c r="J244" s="114">
        <f t="shared" si="10"/>
        <v>0</v>
      </c>
      <c r="K244" s="141"/>
    </row>
    <row r="245" spans="2:11" s="16" customFormat="1" ht="16.5" customHeight="1" x14ac:dyDescent="0.25">
      <c r="B245" s="15"/>
      <c r="C245" s="109" t="s">
        <v>425</v>
      </c>
      <c r="D245" s="109" t="s">
        <v>121</v>
      </c>
      <c r="E245" s="110" t="s">
        <v>426</v>
      </c>
      <c r="F245" s="111" t="s">
        <v>427</v>
      </c>
      <c r="G245" s="112" t="s">
        <v>156</v>
      </c>
      <c r="H245" s="113">
        <v>1</v>
      </c>
      <c r="I245" s="149"/>
      <c r="J245" s="114">
        <f t="shared" si="10"/>
        <v>0</v>
      </c>
      <c r="K245" s="141"/>
    </row>
    <row r="246" spans="2:11" s="16" customFormat="1" ht="6.95" customHeight="1" x14ac:dyDescent="0.25">
      <c r="B246" s="29"/>
      <c r="C246" s="30"/>
      <c r="D246" s="30"/>
      <c r="E246" s="30"/>
      <c r="F246" s="30"/>
      <c r="G246" s="30"/>
      <c r="H246" s="30"/>
      <c r="I246" s="30"/>
      <c r="J246" s="30"/>
      <c r="K246" s="126"/>
    </row>
  </sheetData>
  <sheetProtection sheet="1" objects="1" scenarios="1" selectLockedCells="1"/>
  <mergeCells count="8">
    <mergeCell ref="E87:H87"/>
    <mergeCell ref="E120:H120"/>
    <mergeCell ref="E122:H12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paperSize="9" scale="62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9815-C9A8-4367-9D73-64D6336AC4D6}">
  <dimension ref="B2:L238"/>
  <sheetViews>
    <sheetView showGridLines="0" view="pageBreakPreview" topLeftCell="A122" zoomScale="115" zoomScaleNormal="100" zoomScaleSheetLayoutView="115" workbookViewId="0">
      <selection activeCell="I135" sqref="I135:I237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4.7109375" bestFit="1" customWidth="1"/>
    <col min="12" max="12" width="8" customWidth="1"/>
  </cols>
  <sheetData>
    <row r="2" spans="2:12" ht="36.950000000000003" customHeight="1" x14ac:dyDescent="0.25"/>
    <row r="3" spans="2:12" ht="6.95" customHeight="1" x14ac:dyDescent="0.25">
      <c r="B3" s="3"/>
      <c r="C3" s="4"/>
      <c r="D3" s="4"/>
      <c r="E3" s="4"/>
      <c r="F3" s="4"/>
      <c r="G3" s="4"/>
      <c r="H3" s="4"/>
      <c r="I3" s="4"/>
      <c r="J3" s="4"/>
      <c r="K3" s="127"/>
      <c r="L3" s="5"/>
    </row>
    <row r="4" spans="2:12" ht="24.95" customHeight="1" x14ac:dyDescent="0.25">
      <c r="B4" s="5"/>
      <c r="D4" s="6" t="s">
        <v>90</v>
      </c>
      <c r="K4" s="122"/>
      <c r="L4" s="5"/>
    </row>
    <row r="5" spans="2:12" ht="6.95" customHeight="1" x14ac:dyDescent="0.25">
      <c r="B5" s="5"/>
      <c r="K5" s="122"/>
      <c r="L5" s="5"/>
    </row>
    <row r="6" spans="2:12" ht="12" customHeight="1" x14ac:dyDescent="0.25">
      <c r="B6" s="5"/>
      <c r="D6" s="11" t="s">
        <v>14</v>
      </c>
      <c r="K6" s="122"/>
      <c r="L6" s="5"/>
    </row>
    <row r="7" spans="2:12" ht="26.25" customHeight="1" x14ac:dyDescent="0.25">
      <c r="B7" s="5"/>
      <c r="E7" s="162" t="s">
        <v>532</v>
      </c>
      <c r="F7" s="163"/>
      <c r="G7" s="163"/>
      <c r="H7" s="163"/>
      <c r="K7" s="122"/>
      <c r="L7" s="5"/>
    </row>
    <row r="8" spans="2:12" s="16" customFormat="1" ht="12" customHeight="1" x14ac:dyDescent="0.25">
      <c r="B8" s="15"/>
      <c r="D8" s="11" t="s">
        <v>91</v>
      </c>
      <c r="K8" s="123"/>
      <c r="L8" s="15"/>
    </row>
    <row r="9" spans="2:12" s="16" customFormat="1" ht="16.5" customHeight="1" x14ac:dyDescent="0.25">
      <c r="B9" s="15"/>
      <c r="E9" s="160" t="s">
        <v>494</v>
      </c>
      <c r="F9" s="161"/>
      <c r="G9" s="161"/>
      <c r="H9" s="161"/>
      <c r="K9" s="123"/>
      <c r="L9" s="15"/>
    </row>
    <row r="10" spans="2:12" s="16" customFormat="1" x14ac:dyDescent="0.25">
      <c r="B10" s="15"/>
      <c r="K10" s="123"/>
      <c r="L10" s="15"/>
    </row>
    <row r="11" spans="2:12" s="16" customFormat="1" ht="12" customHeight="1" x14ac:dyDescent="0.25">
      <c r="B11" s="15"/>
      <c r="D11" s="11" t="s">
        <v>15</v>
      </c>
      <c r="F11" s="9" t="s">
        <v>1</v>
      </c>
      <c r="I11" s="11" t="s">
        <v>16</v>
      </c>
      <c r="J11" s="9" t="s">
        <v>1</v>
      </c>
      <c r="K11" s="123"/>
      <c r="L11" s="15"/>
    </row>
    <row r="12" spans="2:12" s="16" customFormat="1" ht="12" customHeight="1" x14ac:dyDescent="0.25">
      <c r="B12" s="15"/>
      <c r="D12" s="11" t="s">
        <v>17</v>
      </c>
      <c r="F12" s="9" t="s">
        <v>28</v>
      </c>
      <c r="I12" s="11" t="s">
        <v>19</v>
      </c>
      <c r="J12" s="39">
        <v>44990</v>
      </c>
      <c r="K12" s="123"/>
      <c r="L12" s="15"/>
    </row>
    <row r="13" spans="2:12" s="16" customFormat="1" ht="10.9" customHeight="1" x14ac:dyDescent="0.25">
      <c r="B13" s="15"/>
      <c r="K13" s="123"/>
      <c r="L13" s="15"/>
    </row>
    <row r="14" spans="2:12" s="16" customFormat="1" ht="12" customHeight="1" x14ac:dyDescent="0.25">
      <c r="B14" s="15"/>
      <c r="D14" s="11" t="s">
        <v>21</v>
      </c>
      <c r="I14" s="11" t="s">
        <v>22</v>
      </c>
      <c r="J14" s="159" t="s">
        <v>23</v>
      </c>
      <c r="K14" s="123"/>
      <c r="L14" s="15"/>
    </row>
    <row r="15" spans="2:12" s="16" customFormat="1" ht="18" customHeight="1" x14ac:dyDescent="0.25">
      <c r="B15" s="15"/>
      <c r="E15" s="9" t="s">
        <v>533</v>
      </c>
      <c r="I15" s="11" t="s">
        <v>25</v>
      </c>
      <c r="J15" s="9" t="s">
        <v>26</v>
      </c>
      <c r="K15" s="123"/>
      <c r="L15" s="15"/>
    </row>
    <row r="16" spans="2:12" s="16" customFormat="1" ht="6.95" customHeight="1" x14ac:dyDescent="0.25">
      <c r="B16" s="15"/>
      <c r="K16" s="123"/>
      <c r="L16" s="15"/>
    </row>
    <row r="17" spans="2:12" s="16" customFormat="1" ht="12" customHeight="1" x14ac:dyDescent="0.25">
      <c r="B17" s="15"/>
      <c r="D17" s="11" t="s">
        <v>27</v>
      </c>
      <c r="I17" s="11" t="s">
        <v>22</v>
      </c>
      <c r="J17" s="9"/>
      <c r="K17" s="123"/>
      <c r="L17" s="15"/>
    </row>
    <row r="18" spans="2:12" s="16" customFormat="1" ht="18" customHeight="1" x14ac:dyDescent="0.25">
      <c r="B18" s="15"/>
      <c r="E18" s="164"/>
      <c r="F18" s="164"/>
      <c r="G18" s="164"/>
      <c r="H18" s="164"/>
      <c r="I18" s="11" t="s">
        <v>25</v>
      </c>
      <c r="J18" s="9"/>
      <c r="K18" s="123"/>
      <c r="L18" s="15"/>
    </row>
    <row r="19" spans="2:12" s="16" customFormat="1" ht="6.95" customHeight="1" x14ac:dyDescent="0.25">
      <c r="B19" s="15"/>
      <c r="K19" s="123"/>
      <c r="L19" s="15"/>
    </row>
    <row r="20" spans="2:12" s="16" customFormat="1" ht="12" customHeight="1" x14ac:dyDescent="0.25">
      <c r="B20" s="15"/>
      <c r="D20" s="11" t="s">
        <v>29</v>
      </c>
      <c r="I20" s="11" t="s">
        <v>22</v>
      </c>
      <c r="J20" s="159" t="s">
        <v>30</v>
      </c>
      <c r="K20" s="123"/>
      <c r="L20" s="15"/>
    </row>
    <row r="21" spans="2:12" s="16" customFormat="1" ht="18" customHeight="1" x14ac:dyDescent="0.25">
      <c r="B21" s="15"/>
      <c r="E21" s="9" t="s">
        <v>31</v>
      </c>
      <c r="I21" s="11" t="s">
        <v>25</v>
      </c>
      <c r="J21" s="9" t="s">
        <v>32</v>
      </c>
      <c r="K21" s="123"/>
      <c r="L21" s="15"/>
    </row>
    <row r="22" spans="2:12" s="16" customFormat="1" ht="6.95" customHeight="1" x14ac:dyDescent="0.25">
      <c r="B22" s="15"/>
      <c r="K22" s="123"/>
      <c r="L22" s="15"/>
    </row>
    <row r="23" spans="2:12" s="16" customFormat="1" ht="12" customHeight="1" x14ac:dyDescent="0.25">
      <c r="B23" s="15"/>
      <c r="D23" s="11" t="s">
        <v>34</v>
      </c>
      <c r="I23" s="11" t="s">
        <v>22</v>
      </c>
      <c r="J23" s="159" t="s">
        <v>30</v>
      </c>
      <c r="K23" s="123"/>
      <c r="L23" s="15"/>
    </row>
    <row r="24" spans="2:12" s="16" customFormat="1" ht="18" customHeight="1" x14ac:dyDescent="0.25">
      <c r="B24" s="15"/>
      <c r="E24" s="9" t="s">
        <v>31</v>
      </c>
      <c r="I24" s="11" t="s">
        <v>25</v>
      </c>
      <c r="J24" s="9" t="s">
        <v>32</v>
      </c>
      <c r="K24" s="123"/>
      <c r="L24" s="15"/>
    </row>
    <row r="25" spans="2:12" s="16" customFormat="1" ht="6.95" customHeight="1" x14ac:dyDescent="0.25">
      <c r="B25" s="15"/>
      <c r="K25" s="123"/>
      <c r="L25" s="15"/>
    </row>
    <row r="26" spans="2:12" s="16" customFormat="1" ht="12" customHeight="1" x14ac:dyDescent="0.25">
      <c r="B26" s="15"/>
      <c r="D26" s="11" t="s">
        <v>35</v>
      </c>
      <c r="K26" s="123"/>
      <c r="L26" s="15"/>
    </row>
    <row r="27" spans="2:12" s="72" customFormat="1" ht="16.5" customHeight="1" x14ac:dyDescent="0.25">
      <c r="B27" s="71"/>
      <c r="E27" s="165" t="s">
        <v>1</v>
      </c>
      <c r="F27" s="165"/>
      <c r="G27" s="165"/>
      <c r="H27" s="165"/>
      <c r="K27" s="134"/>
      <c r="L27" s="71"/>
    </row>
    <row r="28" spans="2:12" s="16" customFormat="1" ht="6.95" customHeight="1" x14ac:dyDescent="0.25">
      <c r="B28" s="15"/>
      <c r="K28" s="123"/>
      <c r="L28" s="15"/>
    </row>
    <row r="29" spans="2:12" s="16" customFormat="1" ht="6.95" customHeight="1" x14ac:dyDescent="0.25">
      <c r="B29" s="15"/>
      <c r="D29" s="40"/>
      <c r="E29" s="40"/>
      <c r="F29" s="40"/>
      <c r="G29" s="40"/>
      <c r="H29" s="40"/>
      <c r="I29" s="40"/>
      <c r="J29" s="40"/>
      <c r="K29" s="135"/>
      <c r="L29" s="15"/>
    </row>
    <row r="30" spans="2:12" s="16" customFormat="1" ht="25.35" customHeight="1" x14ac:dyDescent="0.25">
      <c r="B30" s="15"/>
      <c r="D30" s="73" t="s">
        <v>36</v>
      </c>
      <c r="J30" s="53">
        <f>ROUND(J132, 2)</f>
        <v>0</v>
      </c>
      <c r="K30" s="123"/>
      <c r="L30" s="15"/>
    </row>
    <row r="31" spans="2:12" s="16" customFormat="1" ht="6.95" customHeight="1" x14ac:dyDescent="0.25">
      <c r="B31" s="15"/>
      <c r="D31" s="40"/>
      <c r="E31" s="40"/>
      <c r="F31" s="40"/>
      <c r="G31" s="40"/>
      <c r="H31" s="40"/>
      <c r="I31" s="40"/>
      <c r="J31" s="40"/>
      <c r="K31" s="135"/>
      <c r="L31" s="15"/>
    </row>
    <row r="32" spans="2:12" s="16" customFormat="1" ht="14.45" customHeight="1" x14ac:dyDescent="0.25">
      <c r="B32" s="15"/>
      <c r="F32" s="19" t="s">
        <v>38</v>
      </c>
      <c r="I32" s="19" t="s">
        <v>37</v>
      </c>
      <c r="J32" s="19" t="s">
        <v>39</v>
      </c>
      <c r="K32" s="123"/>
      <c r="L32" s="15"/>
    </row>
    <row r="33" spans="2:12" s="16" customFormat="1" ht="14.45" customHeight="1" x14ac:dyDescent="0.25">
      <c r="B33" s="15"/>
      <c r="D33" s="42" t="s">
        <v>40</v>
      </c>
      <c r="E33" s="11" t="s">
        <v>41</v>
      </c>
      <c r="F33" s="74">
        <f>J30</f>
        <v>0</v>
      </c>
      <c r="I33" s="75">
        <v>0.21</v>
      </c>
      <c r="J33" s="74">
        <f>F33*I33</f>
        <v>0</v>
      </c>
      <c r="K33" s="123"/>
      <c r="L33" s="15"/>
    </row>
    <row r="34" spans="2:12" s="16" customFormat="1" ht="14.45" customHeight="1" x14ac:dyDescent="0.25">
      <c r="B34" s="15"/>
      <c r="E34" s="11" t="s">
        <v>42</v>
      </c>
      <c r="F34" s="74"/>
      <c r="I34" s="75">
        <v>0.15</v>
      </c>
      <c r="J34" s="74"/>
      <c r="K34" s="123"/>
      <c r="L34" s="15"/>
    </row>
    <row r="35" spans="2:12" s="16" customFormat="1" ht="14.45" hidden="1" customHeight="1" x14ac:dyDescent="0.25">
      <c r="B35" s="15"/>
      <c r="E35" s="11" t="s">
        <v>43</v>
      </c>
      <c r="F35" s="74" t="e">
        <f>ROUND((SUM(#REF!)),  2)</f>
        <v>#REF!</v>
      </c>
      <c r="I35" s="75">
        <v>0.21</v>
      </c>
      <c r="J35" s="74">
        <f>0</f>
        <v>0</v>
      </c>
      <c r="K35" s="123"/>
      <c r="L35" s="15"/>
    </row>
    <row r="36" spans="2:12" s="16" customFormat="1" ht="14.45" hidden="1" customHeight="1" x14ac:dyDescent="0.25">
      <c r="B36" s="15"/>
      <c r="E36" s="11" t="s">
        <v>44</v>
      </c>
      <c r="F36" s="74" t="e">
        <f>ROUND((SUM(#REF!)),  2)</f>
        <v>#REF!</v>
      </c>
      <c r="I36" s="75">
        <v>0.15</v>
      </c>
      <c r="J36" s="74">
        <f>0</f>
        <v>0</v>
      </c>
      <c r="K36" s="123"/>
      <c r="L36" s="15"/>
    </row>
    <row r="37" spans="2:12" s="16" customFormat="1" ht="14.45" hidden="1" customHeight="1" x14ac:dyDescent="0.25">
      <c r="B37" s="15"/>
      <c r="E37" s="11" t="s">
        <v>45</v>
      </c>
      <c r="F37" s="74" t="e">
        <f>ROUND((SUM(#REF!)),  2)</f>
        <v>#REF!</v>
      </c>
      <c r="I37" s="75">
        <v>0</v>
      </c>
      <c r="J37" s="74">
        <f>0</f>
        <v>0</v>
      </c>
      <c r="K37" s="123"/>
      <c r="L37" s="15"/>
    </row>
    <row r="38" spans="2:12" s="16" customFormat="1" ht="6.95" customHeight="1" x14ac:dyDescent="0.25">
      <c r="B38" s="15"/>
      <c r="K38" s="123"/>
      <c r="L38" s="15"/>
    </row>
    <row r="39" spans="2:12" s="16" customFormat="1" ht="25.35" customHeight="1" x14ac:dyDescent="0.25">
      <c r="B39" s="15"/>
      <c r="C39" s="76"/>
      <c r="D39" s="77" t="s">
        <v>46</v>
      </c>
      <c r="E39" s="44"/>
      <c r="F39" s="44"/>
      <c r="G39" s="78" t="s">
        <v>47</v>
      </c>
      <c r="H39" s="79" t="s">
        <v>48</v>
      </c>
      <c r="I39" s="44"/>
      <c r="J39" s="80">
        <f>SUM(J30:J37)</f>
        <v>0</v>
      </c>
      <c r="K39" s="136"/>
      <c r="L39" s="15"/>
    </row>
    <row r="40" spans="2:12" s="16" customFormat="1" ht="14.45" customHeight="1" x14ac:dyDescent="0.25">
      <c r="B40" s="15"/>
      <c r="K40" s="123"/>
      <c r="L40" s="15"/>
    </row>
    <row r="41" spans="2:12" ht="14.45" customHeight="1" x14ac:dyDescent="0.25">
      <c r="B41" s="5"/>
      <c r="K41" s="122"/>
      <c r="L41" s="5"/>
    </row>
    <row r="42" spans="2:12" ht="14.45" customHeight="1" x14ac:dyDescent="0.25">
      <c r="B42" s="5"/>
      <c r="K42" s="122"/>
      <c r="L42" s="5"/>
    </row>
    <row r="43" spans="2:12" ht="14.45" customHeight="1" x14ac:dyDescent="0.25">
      <c r="B43" s="5"/>
      <c r="K43" s="122"/>
      <c r="L43" s="5"/>
    </row>
    <row r="44" spans="2:12" ht="14.45" customHeight="1" x14ac:dyDescent="0.25">
      <c r="B44" s="5"/>
      <c r="K44" s="122"/>
      <c r="L44" s="5"/>
    </row>
    <row r="45" spans="2:12" ht="14.45" customHeight="1" x14ac:dyDescent="0.25">
      <c r="B45" s="5"/>
      <c r="K45" s="122"/>
      <c r="L45" s="5"/>
    </row>
    <row r="46" spans="2:12" ht="14.45" customHeight="1" x14ac:dyDescent="0.25">
      <c r="B46" s="5"/>
      <c r="K46" s="122"/>
      <c r="L46" s="5"/>
    </row>
    <row r="47" spans="2:12" ht="14.45" customHeight="1" x14ac:dyDescent="0.25">
      <c r="B47" s="5"/>
      <c r="K47" s="122"/>
      <c r="L47" s="5"/>
    </row>
    <row r="48" spans="2:12" ht="14.45" customHeight="1" x14ac:dyDescent="0.25">
      <c r="B48" s="5"/>
      <c r="K48" s="122"/>
      <c r="L48" s="5"/>
    </row>
    <row r="49" spans="2:12" ht="14.45" customHeight="1" x14ac:dyDescent="0.25">
      <c r="B49" s="5"/>
      <c r="K49" s="122"/>
      <c r="L49" s="5"/>
    </row>
    <row r="50" spans="2:12" s="16" customFormat="1" ht="14.45" customHeight="1" x14ac:dyDescent="0.25">
      <c r="B50" s="15"/>
      <c r="D50" s="26" t="s">
        <v>49</v>
      </c>
      <c r="E50" s="27"/>
      <c r="F50" s="27"/>
      <c r="G50" s="26" t="s">
        <v>50</v>
      </c>
      <c r="H50" s="27"/>
      <c r="I50" s="27"/>
      <c r="J50" s="27"/>
      <c r="K50" s="137"/>
      <c r="L50" s="15"/>
    </row>
    <row r="51" spans="2:12" x14ac:dyDescent="0.25">
      <c r="B51" s="5"/>
      <c r="K51" s="122"/>
      <c r="L51" s="5"/>
    </row>
    <row r="52" spans="2:12" x14ac:dyDescent="0.25">
      <c r="B52" s="5"/>
      <c r="K52" s="122"/>
      <c r="L52" s="5"/>
    </row>
    <row r="53" spans="2:12" x14ac:dyDescent="0.25">
      <c r="B53" s="5"/>
      <c r="K53" s="122"/>
      <c r="L53" s="5"/>
    </row>
    <row r="54" spans="2:12" x14ac:dyDescent="0.25">
      <c r="B54" s="5"/>
      <c r="K54" s="122"/>
      <c r="L54" s="5"/>
    </row>
    <row r="55" spans="2:12" x14ac:dyDescent="0.25">
      <c r="B55" s="5"/>
      <c r="K55" s="122"/>
      <c r="L55" s="5"/>
    </row>
    <row r="56" spans="2:12" x14ac:dyDescent="0.25">
      <c r="B56" s="5"/>
      <c r="K56" s="122"/>
      <c r="L56" s="5"/>
    </row>
    <row r="57" spans="2:12" x14ac:dyDescent="0.25">
      <c r="B57" s="5"/>
      <c r="K57" s="122"/>
      <c r="L57" s="5"/>
    </row>
    <row r="58" spans="2:12" x14ac:dyDescent="0.25">
      <c r="B58" s="5"/>
      <c r="K58" s="122"/>
      <c r="L58" s="5"/>
    </row>
    <row r="59" spans="2:12" x14ac:dyDescent="0.25">
      <c r="B59" s="5"/>
      <c r="K59" s="122"/>
      <c r="L59" s="5"/>
    </row>
    <row r="60" spans="2:12" x14ac:dyDescent="0.25">
      <c r="B60" s="5"/>
      <c r="K60" s="122"/>
      <c r="L60" s="5"/>
    </row>
    <row r="61" spans="2:12" s="16" customFormat="1" x14ac:dyDescent="0.25">
      <c r="B61" s="15"/>
      <c r="D61" s="28" t="s">
        <v>51</v>
      </c>
      <c r="E61" s="18"/>
      <c r="F61" s="81" t="s">
        <v>52</v>
      </c>
      <c r="G61" s="28" t="s">
        <v>51</v>
      </c>
      <c r="H61" s="18"/>
      <c r="I61" s="18"/>
      <c r="J61" s="82" t="s">
        <v>52</v>
      </c>
      <c r="K61" s="138"/>
      <c r="L61" s="15"/>
    </row>
    <row r="62" spans="2:12" x14ac:dyDescent="0.25">
      <c r="B62" s="5"/>
      <c r="K62" s="122"/>
      <c r="L62" s="5"/>
    </row>
    <row r="63" spans="2:12" x14ac:dyDescent="0.25">
      <c r="B63" s="5"/>
      <c r="K63" s="122"/>
      <c r="L63" s="5"/>
    </row>
    <row r="64" spans="2:12" x14ac:dyDescent="0.25">
      <c r="B64" s="5"/>
      <c r="K64" s="122"/>
      <c r="L64" s="5"/>
    </row>
    <row r="65" spans="2:12" s="16" customFormat="1" x14ac:dyDescent="0.25">
      <c r="B65" s="15"/>
      <c r="D65" s="26" t="s">
        <v>53</v>
      </c>
      <c r="E65" s="27"/>
      <c r="F65" s="27"/>
      <c r="G65" s="26" t="s">
        <v>54</v>
      </c>
      <c r="H65" s="27"/>
      <c r="I65" s="27"/>
      <c r="J65" s="27"/>
      <c r="K65" s="137"/>
      <c r="L65" s="15"/>
    </row>
    <row r="66" spans="2:12" x14ac:dyDescent="0.25">
      <c r="B66" s="5"/>
      <c r="K66" s="122"/>
      <c r="L66" s="5"/>
    </row>
    <row r="67" spans="2:12" x14ac:dyDescent="0.25">
      <c r="B67" s="5"/>
      <c r="K67" s="122"/>
      <c r="L67" s="5"/>
    </row>
    <row r="68" spans="2:12" x14ac:dyDescent="0.25">
      <c r="B68" s="5"/>
      <c r="K68" s="122"/>
      <c r="L68" s="5"/>
    </row>
    <row r="69" spans="2:12" x14ac:dyDescent="0.25">
      <c r="B69" s="5"/>
      <c r="K69" s="122"/>
      <c r="L69" s="5"/>
    </row>
    <row r="70" spans="2:12" x14ac:dyDescent="0.25">
      <c r="B70" s="5"/>
      <c r="K70" s="122"/>
      <c r="L70" s="5"/>
    </row>
    <row r="71" spans="2:12" x14ac:dyDescent="0.25">
      <c r="B71" s="5"/>
      <c r="K71" s="122"/>
      <c r="L71" s="5"/>
    </row>
    <row r="72" spans="2:12" x14ac:dyDescent="0.25">
      <c r="B72" s="5"/>
      <c r="K72" s="122"/>
      <c r="L72" s="5"/>
    </row>
    <row r="73" spans="2:12" x14ac:dyDescent="0.25">
      <c r="B73" s="5"/>
      <c r="K73" s="122"/>
      <c r="L73" s="5"/>
    </row>
    <row r="74" spans="2:12" x14ac:dyDescent="0.25">
      <c r="B74" s="5"/>
      <c r="K74" s="122"/>
      <c r="L74" s="5"/>
    </row>
    <row r="75" spans="2:12" x14ac:dyDescent="0.25">
      <c r="B75" s="5"/>
      <c r="K75" s="122"/>
      <c r="L75" s="5"/>
    </row>
    <row r="76" spans="2:12" s="16" customFormat="1" x14ac:dyDescent="0.25">
      <c r="B76" s="15"/>
      <c r="D76" s="28" t="s">
        <v>51</v>
      </c>
      <c r="E76" s="18"/>
      <c r="F76" s="81" t="s">
        <v>52</v>
      </c>
      <c r="G76" s="28" t="s">
        <v>51</v>
      </c>
      <c r="H76" s="18"/>
      <c r="I76" s="18"/>
      <c r="J76" s="82" t="s">
        <v>52</v>
      </c>
      <c r="K76" s="138"/>
      <c r="L76" s="15"/>
    </row>
    <row r="77" spans="2:12" s="16" customFormat="1" ht="14.45" customHeight="1" x14ac:dyDescent="0.25">
      <c r="B77" s="29"/>
      <c r="C77" s="30"/>
      <c r="D77" s="30"/>
      <c r="E77" s="30"/>
      <c r="F77" s="30"/>
      <c r="G77" s="30"/>
      <c r="H77" s="30"/>
      <c r="I77" s="30"/>
      <c r="J77" s="30"/>
      <c r="K77" s="126"/>
      <c r="L77" s="15"/>
    </row>
    <row r="81" spans="2:12" s="16" customFormat="1" ht="6.95" hidden="1" customHeight="1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5"/>
    </row>
    <row r="82" spans="2:12" s="16" customFormat="1" ht="24.95" hidden="1" customHeight="1" x14ac:dyDescent="0.25">
      <c r="B82" s="15"/>
      <c r="C82" s="6" t="s">
        <v>92</v>
      </c>
      <c r="L82" s="15"/>
    </row>
    <row r="83" spans="2:12" s="16" customFormat="1" ht="6.95" hidden="1" customHeight="1" x14ac:dyDescent="0.25">
      <c r="B83" s="15"/>
      <c r="L83" s="15"/>
    </row>
    <row r="84" spans="2:12" s="16" customFormat="1" ht="12" hidden="1" customHeight="1" x14ac:dyDescent="0.25">
      <c r="B84" s="15"/>
      <c r="C84" s="11" t="s">
        <v>14</v>
      </c>
      <c r="L84" s="15"/>
    </row>
    <row r="85" spans="2:12" s="16" customFormat="1" ht="26.25" hidden="1" customHeight="1" x14ac:dyDescent="0.25">
      <c r="B85" s="15"/>
      <c r="E85" s="162" t="str">
        <f>E7</f>
        <v>REKONSTRUKCE ELEKTROINSTALACE OBJEKTU A3 - HAVARIJNÍ STAV</v>
      </c>
      <c r="F85" s="163"/>
      <c r="G85" s="163"/>
      <c r="H85" s="163"/>
      <c r="L85" s="15"/>
    </row>
    <row r="86" spans="2:12" s="16" customFormat="1" ht="12" hidden="1" customHeight="1" x14ac:dyDescent="0.25">
      <c r="B86" s="15"/>
      <c r="C86" s="11" t="s">
        <v>91</v>
      </c>
      <c r="L86" s="15"/>
    </row>
    <row r="87" spans="2:12" s="16" customFormat="1" ht="16.5" hidden="1" customHeight="1" x14ac:dyDescent="0.25">
      <c r="B87" s="15"/>
      <c r="E87" s="160" t="str">
        <f>E9</f>
        <v>10 - rekonstrukce A1 - hl.rozvody</v>
      </c>
      <c r="F87" s="161"/>
      <c r="G87" s="161"/>
      <c r="H87" s="161"/>
      <c r="L87" s="15"/>
    </row>
    <row r="88" spans="2:12" s="16" customFormat="1" ht="6.95" hidden="1" customHeight="1" x14ac:dyDescent="0.25">
      <c r="B88" s="15"/>
      <c r="L88" s="15"/>
    </row>
    <row r="89" spans="2:12" s="16" customFormat="1" ht="12" hidden="1" customHeight="1" x14ac:dyDescent="0.25">
      <c r="B89" s="15"/>
      <c r="C89" s="11" t="s">
        <v>17</v>
      </c>
      <c r="F89" s="9" t="str">
        <f>F12</f>
        <v xml:space="preserve"> </v>
      </c>
      <c r="I89" s="11" t="s">
        <v>19</v>
      </c>
      <c r="J89" s="39">
        <f>IF(J12="","",J12)</f>
        <v>44990</v>
      </c>
      <c r="L89" s="15"/>
    </row>
    <row r="90" spans="2:12" s="16" customFormat="1" ht="6.95" hidden="1" customHeight="1" x14ac:dyDescent="0.25">
      <c r="B90" s="15"/>
      <c r="L90" s="15"/>
    </row>
    <row r="91" spans="2:12" s="16" customFormat="1" ht="15.2" hidden="1" customHeight="1" x14ac:dyDescent="0.25">
      <c r="B91" s="15"/>
      <c r="C91" s="11" t="s">
        <v>21</v>
      </c>
      <c r="F91" s="9" t="str">
        <f>E15</f>
        <v>SŠIPF BRNO</v>
      </c>
      <c r="I91" s="11" t="s">
        <v>29</v>
      </c>
      <c r="J91" s="13" t="str">
        <f>E21</f>
        <v>Ing. Tomáš Blažek</v>
      </c>
      <c r="L91" s="15"/>
    </row>
    <row r="92" spans="2:12" s="16" customFormat="1" ht="15.2" hidden="1" customHeight="1" x14ac:dyDescent="0.25">
      <c r="B92" s="15"/>
      <c r="C92" s="11" t="s">
        <v>27</v>
      </c>
      <c r="F92" s="9" t="str">
        <f>IF(E18="","",E18)</f>
        <v/>
      </c>
      <c r="I92" s="11" t="s">
        <v>34</v>
      </c>
      <c r="J92" s="13" t="str">
        <f>E24</f>
        <v>Ing. Tomáš Blažek</v>
      </c>
      <c r="L92" s="15"/>
    </row>
    <row r="93" spans="2:12" s="16" customFormat="1" ht="10.35" hidden="1" customHeight="1" x14ac:dyDescent="0.25">
      <c r="B93" s="15"/>
      <c r="L93" s="15"/>
    </row>
    <row r="94" spans="2:12" s="16" customFormat="1" ht="29.25" hidden="1" customHeight="1" x14ac:dyDescent="0.25">
      <c r="B94" s="15"/>
      <c r="C94" s="83" t="s">
        <v>93</v>
      </c>
      <c r="D94" s="76"/>
      <c r="E94" s="76"/>
      <c r="F94" s="76"/>
      <c r="G94" s="76"/>
      <c r="H94" s="76"/>
      <c r="I94" s="76"/>
      <c r="J94" s="84" t="s">
        <v>94</v>
      </c>
      <c r="K94" s="76"/>
      <c r="L94" s="15"/>
    </row>
    <row r="95" spans="2:12" s="16" customFormat="1" ht="10.35" hidden="1" customHeight="1" x14ac:dyDescent="0.25">
      <c r="B95" s="15"/>
      <c r="L95" s="15"/>
    </row>
    <row r="96" spans="2:12" s="16" customFormat="1" ht="22.9" hidden="1" customHeight="1" x14ac:dyDescent="0.25">
      <c r="B96" s="15"/>
      <c r="C96" s="85" t="s">
        <v>95</v>
      </c>
      <c r="J96" s="53">
        <f>J132</f>
        <v>0</v>
      </c>
      <c r="L96" s="15"/>
    </row>
    <row r="97" spans="2:12" s="87" customFormat="1" ht="24.95" hidden="1" customHeight="1" x14ac:dyDescent="0.25">
      <c r="B97" s="86"/>
      <c r="D97" s="88" t="s">
        <v>96</v>
      </c>
      <c r="E97" s="89"/>
      <c r="F97" s="89"/>
      <c r="G97" s="89"/>
      <c r="H97" s="89"/>
      <c r="I97" s="89"/>
      <c r="J97" s="90">
        <f>J133</f>
        <v>0</v>
      </c>
      <c r="L97" s="86"/>
    </row>
    <row r="98" spans="2:12" s="92" customFormat="1" ht="19.899999999999999" hidden="1" customHeight="1" x14ac:dyDescent="0.25">
      <c r="B98" s="91"/>
      <c r="D98" s="93" t="s">
        <v>97</v>
      </c>
      <c r="E98" s="94"/>
      <c r="F98" s="94"/>
      <c r="G98" s="94"/>
      <c r="H98" s="94"/>
      <c r="I98" s="94"/>
      <c r="J98" s="95">
        <f>J134</f>
        <v>0</v>
      </c>
      <c r="L98" s="91"/>
    </row>
    <row r="99" spans="2:12" s="87" customFormat="1" ht="24.95" hidden="1" customHeight="1" x14ac:dyDescent="0.25">
      <c r="B99" s="86"/>
      <c r="D99" s="88" t="s">
        <v>98</v>
      </c>
      <c r="E99" s="89"/>
      <c r="F99" s="89"/>
      <c r="G99" s="89"/>
      <c r="H99" s="89"/>
      <c r="I99" s="89"/>
      <c r="J99" s="90">
        <f>J143</f>
        <v>0</v>
      </c>
      <c r="L99" s="86"/>
    </row>
    <row r="100" spans="2:12" s="87" customFormat="1" ht="24.95" hidden="1" customHeight="1" x14ac:dyDescent="0.25">
      <c r="B100" s="86"/>
      <c r="D100" s="88" t="s">
        <v>99</v>
      </c>
      <c r="E100" s="89"/>
      <c r="F100" s="89"/>
      <c r="G100" s="89"/>
      <c r="H100" s="89"/>
      <c r="I100" s="89"/>
      <c r="J100" s="90">
        <f>J147</f>
        <v>0</v>
      </c>
      <c r="L100" s="86"/>
    </row>
    <row r="101" spans="2:12" s="92" customFormat="1" ht="19.899999999999999" hidden="1" customHeight="1" x14ac:dyDescent="0.25">
      <c r="B101" s="91"/>
      <c r="D101" s="93" t="s">
        <v>100</v>
      </c>
      <c r="E101" s="94"/>
      <c r="F101" s="94"/>
      <c r="G101" s="94"/>
      <c r="H101" s="94"/>
      <c r="I101" s="94"/>
      <c r="J101" s="95">
        <f>J148</f>
        <v>0</v>
      </c>
      <c r="L101" s="91"/>
    </row>
    <row r="102" spans="2:12" s="87" customFormat="1" ht="24.95" hidden="1" customHeight="1" x14ac:dyDescent="0.25">
      <c r="B102" s="86"/>
      <c r="D102" s="88" t="s">
        <v>101</v>
      </c>
      <c r="E102" s="89"/>
      <c r="F102" s="89"/>
      <c r="G102" s="89"/>
      <c r="H102" s="89"/>
      <c r="I102" s="89"/>
      <c r="J102" s="90">
        <f>J153</f>
        <v>0</v>
      </c>
      <c r="L102" s="86"/>
    </row>
    <row r="103" spans="2:12" s="92" customFormat="1" ht="19.899999999999999" hidden="1" customHeight="1" x14ac:dyDescent="0.25">
      <c r="B103" s="91"/>
      <c r="D103" s="93" t="s">
        <v>443</v>
      </c>
      <c r="E103" s="94"/>
      <c r="F103" s="94"/>
      <c r="G103" s="94"/>
      <c r="H103" s="94"/>
      <c r="I103" s="94"/>
      <c r="J103" s="95">
        <f>J154</f>
        <v>0</v>
      </c>
      <c r="L103" s="91"/>
    </row>
    <row r="104" spans="2:12" s="92" customFormat="1" ht="19.899999999999999" hidden="1" customHeight="1" x14ac:dyDescent="0.25">
      <c r="B104" s="91"/>
      <c r="D104" s="93" t="s">
        <v>102</v>
      </c>
      <c r="E104" s="94"/>
      <c r="F104" s="94"/>
      <c r="G104" s="94"/>
      <c r="H104" s="94"/>
      <c r="I104" s="94"/>
      <c r="J104" s="95">
        <f>J166</f>
        <v>0</v>
      </c>
      <c r="L104" s="91"/>
    </row>
    <row r="105" spans="2:12" s="92" customFormat="1" ht="19.899999999999999" hidden="1" customHeight="1" x14ac:dyDescent="0.25">
      <c r="B105" s="91"/>
      <c r="D105" s="93" t="s">
        <v>103</v>
      </c>
      <c r="E105" s="94"/>
      <c r="F105" s="94"/>
      <c r="G105" s="94"/>
      <c r="H105" s="94"/>
      <c r="I105" s="94"/>
      <c r="J105" s="95">
        <f>J193</f>
        <v>0</v>
      </c>
      <c r="L105" s="91"/>
    </row>
    <row r="106" spans="2:12" s="92" customFormat="1" ht="19.899999999999999" hidden="1" customHeight="1" x14ac:dyDescent="0.25">
      <c r="B106" s="91"/>
      <c r="D106" s="93" t="s">
        <v>444</v>
      </c>
      <c r="E106" s="94"/>
      <c r="F106" s="94"/>
      <c r="G106" s="94"/>
      <c r="H106" s="94"/>
      <c r="I106" s="94"/>
      <c r="J106" s="95">
        <f>J199</f>
        <v>0</v>
      </c>
      <c r="L106" s="91"/>
    </row>
    <row r="107" spans="2:12" s="92" customFormat="1" ht="19.899999999999999" hidden="1" customHeight="1" x14ac:dyDescent="0.25">
      <c r="B107" s="91"/>
      <c r="D107" s="93" t="s">
        <v>104</v>
      </c>
      <c r="E107" s="94"/>
      <c r="F107" s="94"/>
      <c r="G107" s="94"/>
      <c r="H107" s="94"/>
      <c r="I107" s="94"/>
      <c r="J107" s="95">
        <f>J206</f>
        <v>0</v>
      </c>
      <c r="L107" s="91"/>
    </row>
    <row r="108" spans="2:12" s="92" customFormat="1" ht="19.899999999999999" hidden="1" customHeight="1" x14ac:dyDescent="0.25">
      <c r="B108" s="91"/>
      <c r="D108" s="93" t="s">
        <v>105</v>
      </c>
      <c r="E108" s="94"/>
      <c r="F108" s="94"/>
      <c r="G108" s="94"/>
      <c r="H108" s="94"/>
      <c r="I108" s="94"/>
      <c r="J108" s="95">
        <f>J212</f>
        <v>0</v>
      </c>
      <c r="L108" s="91"/>
    </row>
    <row r="109" spans="2:12" s="92" customFormat="1" ht="19.899999999999999" hidden="1" customHeight="1" x14ac:dyDescent="0.25">
      <c r="B109" s="91"/>
      <c r="D109" s="93" t="s">
        <v>106</v>
      </c>
      <c r="E109" s="94"/>
      <c r="F109" s="94"/>
      <c r="G109" s="94"/>
      <c r="H109" s="94"/>
      <c r="I109" s="94"/>
      <c r="J109" s="95">
        <f>J220</f>
        <v>0</v>
      </c>
      <c r="L109" s="91"/>
    </row>
    <row r="110" spans="2:12" s="92" customFormat="1" ht="19.899999999999999" hidden="1" customHeight="1" x14ac:dyDescent="0.25">
      <c r="B110" s="91"/>
      <c r="D110" s="93" t="s">
        <v>107</v>
      </c>
      <c r="E110" s="94"/>
      <c r="F110" s="94"/>
      <c r="G110" s="94"/>
      <c r="H110" s="94"/>
      <c r="I110" s="94"/>
      <c r="J110" s="95">
        <f>J227</f>
        <v>0</v>
      </c>
      <c r="L110" s="91"/>
    </row>
    <row r="111" spans="2:12" s="87" customFormat="1" ht="24.95" hidden="1" customHeight="1" x14ac:dyDescent="0.25">
      <c r="B111" s="86"/>
      <c r="D111" s="88" t="s">
        <v>108</v>
      </c>
      <c r="E111" s="89"/>
      <c r="F111" s="89"/>
      <c r="G111" s="89"/>
      <c r="H111" s="89"/>
      <c r="I111" s="89"/>
      <c r="J111" s="90">
        <f>J229</f>
        <v>0</v>
      </c>
      <c r="L111" s="86"/>
    </row>
    <row r="112" spans="2:12" s="92" customFormat="1" ht="19.899999999999999" hidden="1" customHeight="1" x14ac:dyDescent="0.25">
      <c r="B112" s="91"/>
      <c r="D112" s="93" t="s">
        <v>109</v>
      </c>
      <c r="E112" s="94"/>
      <c r="F112" s="94"/>
      <c r="G112" s="94"/>
      <c r="H112" s="94"/>
      <c r="I112" s="94"/>
      <c r="J112" s="95">
        <f>J230</f>
        <v>0</v>
      </c>
      <c r="L112" s="91"/>
    </row>
    <row r="113" spans="2:12" s="16" customFormat="1" ht="21.75" hidden="1" customHeight="1" x14ac:dyDescent="0.25">
      <c r="B113" s="15"/>
      <c r="L113" s="15"/>
    </row>
    <row r="114" spans="2:12" s="16" customFormat="1" ht="6.95" hidden="1" customHeight="1" x14ac:dyDescent="0.25"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15"/>
    </row>
    <row r="115" spans="2:12" hidden="1" x14ac:dyDescent="0.25"/>
    <row r="116" spans="2:12" hidden="1" x14ac:dyDescent="0.25"/>
    <row r="117" spans="2:12" hidden="1" x14ac:dyDescent="0.25"/>
    <row r="118" spans="2:12" s="16" customFormat="1" ht="6.95" customHeight="1" x14ac:dyDescent="0.25">
      <c r="B118" s="31"/>
      <c r="C118" s="32"/>
      <c r="D118" s="32"/>
      <c r="E118" s="32"/>
      <c r="F118" s="32"/>
      <c r="G118" s="32"/>
      <c r="H118" s="32"/>
      <c r="I118" s="32"/>
      <c r="J118" s="32"/>
      <c r="K118" s="128"/>
      <c r="L118" s="15"/>
    </row>
    <row r="119" spans="2:12" s="16" customFormat="1" ht="24.95" customHeight="1" x14ac:dyDescent="0.25">
      <c r="B119" s="15"/>
      <c r="C119" s="6" t="s">
        <v>110</v>
      </c>
      <c r="K119" s="123"/>
      <c r="L119" s="15"/>
    </row>
    <row r="120" spans="2:12" s="16" customFormat="1" ht="6.95" customHeight="1" x14ac:dyDescent="0.25">
      <c r="B120" s="15"/>
      <c r="K120" s="123"/>
      <c r="L120" s="15"/>
    </row>
    <row r="121" spans="2:12" s="16" customFormat="1" ht="12" customHeight="1" x14ac:dyDescent="0.25">
      <c r="B121" s="15"/>
      <c r="C121" s="11" t="s">
        <v>14</v>
      </c>
      <c r="K121" s="123"/>
      <c r="L121" s="15"/>
    </row>
    <row r="122" spans="2:12" s="16" customFormat="1" ht="26.25" customHeight="1" x14ac:dyDescent="0.25">
      <c r="B122" s="15"/>
      <c r="E122" s="162" t="str">
        <f>E7</f>
        <v>REKONSTRUKCE ELEKTROINSTALACE OBJEKTU A3 - HAVARIJNÍ STAV</v>
      </c>
      <c r="F122" s="163"/>
      <c r="G122" s="163"/>
      <c r="H122" s="163"/>
      <c r="K122" s="123"/>
      <c r="L122" s="15"/>
    </row>
    <row r="123" spans="2:12" s="16" customFormat="1" ht="12" customHeight="1" x14ac:dyDescent="0.25">
      <c r="B123" s="15"/>
      <c r="C123" s="11" t="s">
        <v>91</v>
      </c>
      <c r="K123" s="123"/>
      <c r="L123" s="15"/>
    </row>
    <row r="124" spans="2:12" s="16" customFormat="1" ht="16.5" customHeight="1" x14ac:dyDescent="0.25">
      <c r="B124" s="15"/>
      <c r="E124" s="160" t="str">
        <f>E9</f>
        <v>10 - rekonstrukce A1 - hl.rozvody</v>
      </c>
      <c r="F124" s="161"/>
      <c r="G124" s="161"/>
      <c r="H124" s="161"/>
      <c r="K124" s="123"/>
      <c r="L124" s="15"/>
    </row>
    <row r="125" spans="2:12" s="16" customFormat="1" ht="6.95" customHeight="1" x14ac:dyDescent="0.25">
      <c r="B125" s="15"/>
      <c r="K125" s="123"/>
      <c r="L125" s="15"/>
    </row>
    <row r="126" spans="2:12" s="16" customFormat="1" ht="12" customHeight="1" x14ac:dyDescent="0.25">
      <c r="B126" s="15"/>
      <c r="C126" s="11" t="s">
        <v>17</v>
      </c>
      <c r="F126" s="9" t="str">
        <f>F12</f>
        <v xml:space="preserve"> </v>
      </c>
      <c r="I126" s="11" t="s">
        <v>19</v>
      </c>
      <c r="J126" s="39">
        <f>IF(J12="","",J12)</f>
        <v>44990</v>
      </c>
      <c r="K126" s="123"/>
      <c r="L126" s="15"/>
    </row>
    <row r="127" spans="2:12" s="16" customFormat="1" ht="6.95" customHeight="1" x14ac:dyDescent="0.25">
      <c r="B127" s="15"/>
      <c r="K127" s="123"/>
      <c r="L127" s="15"/>
    </row>
    <row r="128" spans="2:12" s="16" customFormat="1" ht="15.2" customHeight="1" x14ac:dyDescent="0.25">
      <c r="B128" s="15"/>
      <c r="C128" s="11" t="s">
        <v>21</v>
      </c>
      <c r="F128" s="9" t="str">
        <f>E15</f>
        <v>SŠIPF BRNO</v>
      </c>
      <c r="I128" s="11" t="s">
        <v>29</v>
      </c>
      <c r="J128" s="13" t="str">
        <f>E21</f>
        <v>Ing. Tomáš Blažek</v>
      </c>
      <c r="K128" s="123"/>
      <c r="L128" s="15"/>
    </row>
    <row r="129" spans="2:12" s="16" customFormat="1" ht="15.2" customHeight="1" x14ac:dyDescent="0.25">
      <c r="B129" s="15"/>
      <c r="C129" s="11" t="s">
        <v>27</v>
      </c>
      <c r="F129" s="9" t="str">
        <f>IF(E18="","",E18)</f>
        <v/>
      </c>
      <c r="I129" s="11" t="s">
        <v>34</v>
      </c>
      <c r="J129" s="13" t="str">
        <f>E24</f>
        <v>Ing. Tomáš Blažek</v>
      </c>
      <c r="K129" s="123"/>
      <c r="L129" s="15"/>
    </row>
    <row r="130" spans="2:12" s="16" customFormat="1" ht="10.35" customHeight="1" x14ac:dyDescent="0.25">
      <c r="B130" s="15"/>
      <c r="K130" s="123"/>
      <c r="L130" s="15"/>
    </row>
    <row r="131" spans="2:12" s="100" customFormat="1" ht="29.25" customHeight="1" x14ac:dyDescent="0.25">
      <c r="B131" s="96"/>
      <c r="C131" s="97" t="s">
        <v>111</v>
      </c>
      <c r="D131" s="98" t="s">
        <v>61</v>
      </c>
      <c r="E131" s="98" t="s">
        <v>57</v>
      </c>
      <c r="F131" s="98" t="s">
        <v>58</v>
      </c>
      <c r="G131" s="98" t="s">
        <v>112</v>
      </c>
      <c r="H131" s="98" t="s">
        <v>113</v>
      </c>
      <c r="I131" s="98" t="s">
        <v>114</v>
      </c>
      <c r="J131" s="99" t="s">
        <v>94</v>
      </c>
      <c r="K131" s="139" t="s">
        <v>115</v>
      </c>
      <c r="L131" s="96"/>
    </row>
    <row r="132" spans="2:12" s="16" customFormat="1" ht="22.9" customHeight="1" x14ac:dyDescent="0.25">
      <c r="B132" s="15"/>
      <c r="C132" s="51" t="s">
        <v>116</v>
      </c>
      <c r="J132" s="101">
        <f>J133+J143+J147+J153+J229</f>
        <v>0</v>
      </c>
      <c r="K132" s="123"/>
      <c r="L132" s="15"/>
    </row>
    <row r="133" spans="2:12" s="103" customFormat="1" ht="25.9" customHeight="1" x14ac:dyDescent="0.2">
      <c r="B133" s="102"/>
      <c r="D133" s="104" t="s">
        <v>75</v>
      </c>
      <c r="E133" s="105" t="s">
        <v>117</v>
      </c>
      <c r="F133" s="105" t="s">
        <v>118</v>
      </c>
      <c r="J133" s="106">
        <f>J134</f>
        <v>0</v>
      </c>
      <c r="K133" s="140"/>
      <c r="L133" s="102"/>
    </row>
    <row r="134" spans="2:12" s="103" customFormat="1" ht="22.9" customHeight="1" x14ac:dyDescent="0.2">
      <c r="B134" s="102"/>
      <c r="D134" s="104" t="s">
        <v>75</v>
      </c>
      <c r="E134" s="107" t="s">
        <v>119</v>
      </c>
      <c r="F134" s="107" t="s">
        <v>120</v>
      </c>
      <c r="J134" s="108">
        <f>SUM(J135:J142)</f>
        <v>0</v>
      </c>
      <c r="K134" s="140"/>
      <c r="L134" s="102"/>
    </row>
    <row r="135" spans="2:12" s="16" customFormat="1" ht="16.5" customHeight="1" x14ac:dyDescent="0.25">
      <c r="B135" s="15"/>
      <c r="C135" s="109" t="s">
        <v>81</v>
      </c>
      <c r="D135" s="109" t="s">
        <v>121</v>
      </c>
      <c r="E135" s="110" t="s">
        <v>122</v>
      </c>
      <c r="F135" s="111" t="s">
        <v>123</v>
      </c>
      <c r="G135" s="112" t="s">
        <v>124</v>
      </c>
      <c r="H135" s="113">
        <v>0.8</v>
      </c>
      <c r="I135" s="149"/>
      <c r="J135" s="114">
        <f>H135*I135</f>
        <v>0</v>
      </c>
      <c r="K135" s="141"/>
      <c r="L135" s="15"/>
    </row>
    <row r="136" spans="2:12" s="16" customFormat="1" ht="24.2" customHeight="1" x14ac:dyDescent="0.25">
      <c r="B136" s="15"/>
      <c r="C136" s="109" t="s">
        <v>83</v>
      </c>
      <c r="D136" s="109" t="s">
        <v>121</v>
      </c>
      <c r="E136" s="110" t="s">
        <v>126</v>
      </c>
      <c r="F136" s="111" t="s">
        <v>127</v>
      </c>
      <c r="G136" s="112" t="s">
        <v>124</v>
      </c>
      <c r="H136" s="113">
        <v>12</v>
      </c>
      <c r="I136" s="149"/>
      <c r="J136" s="114">
        <f t="shared" ref="J136:J142" si="0">H136*I136</f>
        <v>0</v>
      </c>
      <c r="K136" s="141"/>
      <c r="L136" s="15"/>
    </row>
    <row r="137" spans="2:12" s="16" customFormat="1" ht="24.2" customHeight="1" x14ac:dyDescent="0.25">
      <c r="B137" s="15"/>
      <c r="C137" s="109" t="s">
        <v>128</v>
      </c>
      <c r="D137" s="109" t="s">
        <v>121</v>
      </c>
      <c r="E137" s="110" t="s">
        <v>129</v>
      </c>
      <c r="F137" s="111" t="s">
        <v>130</v>
      </c>
      <c r="G137" s="112" t="s">
        <v>124</v>
      </c>
      <c r="H137" s="113">
        <v>0.4</v>
      </c>
      <c r="I137" s="149"/>
      <c r="J137" s="114">
        <f t="shared" si="0"/>
        <v>0</v>
      </c>
      <c r="K137" s="141"/>
      <c r="L137" s="15"/>
    </row>
    <row r="138" spans="2:12" s="16" customFormat="1" ht="24.2" customHeight="1" x14ac:dyDescent="0.25">
      <c r="B138" s="15"/>
      <c r="C138" s="109" t="s">
        <v>125</v>
      </c>
      <c r="D138" s="109" t="s">
        <v>121</v>
      </c>
      <c r="E138" s="110" t="s">
        <v>131</v>
      </c>
      <c r="F138" s="111" t="s">
        <v>132</v>
      </c>
      <c r="G138" s="112" t="s">
        <v>124</v>
      </c>
      <c r="H138" s="113">
        <v>2</v>
      </c>
      <c r="I138" s="149"/>
      <c r="J138" s="114">
        <f t="shared" si="0"/>
        <v>0</v>
      </c>
      <c r="K138" s="141"/>
      <c r="L138" s="15"/>
    </row>
    <row r="139" spans="2:12" s="16" customFormat="1" ht="24.2" customHeight="1" x14ac:dyDescent="0.25">
      <c r="B139" s="15"/>
      <c r="C139" s="109" t="s">
        <v>133</v>
      </c>
      <c r="D139" s="109" t="s">
        <v>121</v>
      </c>
      <c r="E139" s="110" t="s">
        <v>134</v>
      </c>
      <c r="F139" s="111" t="s">
        <v>135</v>
      </c>
      <c r="G139" s="112" t="s">
        <v>124</v>
      </c>
      <c r="H139" s="113">
        <v>0.4</v>
      </c>
      <c r="I139" s="149"/>
      <c r="J139" s="114">
        <f t="shared" si="0"/>
        <v>0</v>
      </c>
      <c r="K139" s="141"/>
      <c r="L139" s="15"/>
    </row>
    <row r="140" spans="2:12" s="16" customFormat="1" ht="24.2" customHeight="1" x14ac:dyDescent="0.25">
      <c r="B140" s="15"/>
      <c r="C140" s="109" t="s">
        <v>136</v>
      </c>
      <c r="D140" s="109" t="s">
        <v>121</v>
      </c>
      <c r="E140" s="110" t="s">
        <v>137</v>
      </c>
      <c r="F140" s="111" t="s">
        <v>138</v>
      </c>
      <c r="G140" s="112" t="s">
        <v>124</v>
      </c>
      <c r="H140" s="113">
        <v>2</v>
      </c>
      <c r="I140" s="149"/>
      <c r="J140" s="114">
        <f t="shared" si="0"/>
        <v>0</v>
      </c>
      <c r="K140" s="141"/>
      <c r="L140" s="15"/>
    </row>
    <row r="141" spans="2:12" s="16" customFormat="1" ht="24.2" customHeight="1" x14ac:dyDescent="0.25">
      <c r="B141" s="15"/>
      <c r="C141" s="109" t="s">
        <v>139</v>
      </c>
      <c r="D141" s="109" t="s">
        <v>121</v>
      </c>
      <c r="E141" s="110" t="s">
        <v>140</v>
      </c>
      <c r="F141" s="111" t="s">
        <v>141</v>
      </c>
      <c r="G141" s="112" t="s">
        <v>124</v>
      </c>
      <c r="H141" s="113">
        <v>0.8</v>
      </c>
      <c r="I141" s="149"/>
      <c r="J141" s="114">
        <f t="shared" si="0"/>
        <v>0</v>
      </c>
      <c r="K141" s="141"/>
      <c r="L141" s="15"/>
    </row>
    <row r="142" spans="2:12" s="16" customFormat="1" ht="24.2" customHeight="1" x14ac:dyDescent="0.25">
      <c r="B142" s="15"/>
      <c r="C142" s="109" t="s">
        <v>142</v>
      </c>
      <c r="D142" s="109" t="s">
        <v>121</v>
      </c>
      <c r="E142" s="110" t="s">
        <v>143</v>
      </c>
      <c r="F142" s="111" t="s">
        <v>144</v>
      </c>
      <c r="G142" s="112" t="s">
        <v>124</v>
      </c>
      <c r="H142" s="113">
        <v>0.8</v>
      </c>
      <c r="I142" s="149"/>
      <c r="J142" s="114">
        <f t="shared" si="0"/>
        <v>0</v>
      </c>
      <c r="K142" s="141"/>
      <c r="L142" s="15"/>
    </row>
    <row r="143" spans="2:12" s="103" customFormat="1" ht="25.9" customHeight="1" x14ac:dyDescent="0.2">
      <c r="B143" s="102"/>
      <c r="D143" s="104" t="s">
        <v>75</v>
      </c>
      <c r="E143" s="105" t="s">
        <v>145</v>
      </c>
      <c r="F143" s="105" t="s">
        <v>146</v>
      </c>
      <c r="I143" s="198"/>
      <c r="J143" s="106">
        <f>SUM(J144:J146)</f>
        <v>0</v>
      </c>
      <c r="K143" s="140"/>
      <c r="L143" s="102"/>
    </row>
    <row r="144" spans="2:12" s="16" customFormat="1" ht="21.75" customHeight="1" x14ac:dyDescent="0.25">
      <c r="B144" s="156"/>
      <c r="C144" s="144" t="s">
        <v>150</v>
      </c>
      <c r="D144" s="144" t="s">
        <v>121</v>
      </c>
      <c r="E144" s="145" t="s">
        <v>151</v>
      </c>
      <c r="F144" s="146" t="s">
        <v>496</v>
      </c>
      <c r="G144" s="147" t="s">
        <v>147</v>
      </c>
      <c r="H144" s="148">
        <v>150</v>
      </c>
      <c r="I144" s="149"/>
      <c r="J144" s="114">
        <f t="shared" ref="J144:J146" si="1">H144*I144</f>
        <v>0</v>
      </c>
      <c r="K144" s="146"/>
      <c r="L144" s="15"/>
    </row>
    <row r="145" spans="2:12" s="16" customFormat="1" ht="33" customHeight="1" x14ac:dyDescent="0.25">
      <c r="B145" s="156"/>
      <c r="C145" s="150" t="s">
        <v>8</v>
      </c>
      <c r="D145" s="150" t="s">
        <v>149</v>
      </c>
      <c r="E145" s="151" t="s">
        <v>152</v>
      </c>
      <c r="F145" s="152" t="s">
        <v>497</v>
      </c>
      <c r="G145" s="153" t="s">
        <v>147</v>
      </c>
      <c r="H145" s="154">
        <v>150</v>
      </c>
      <c r="I145" s="155"/>
      <c r="J145" s="155">
        <f t="shared" si="1"/>
        <v>0</v>
      </c>
      <c r="K145" s="152"/>
      <c r="L145" s="121"/>
    </row>
    <row r="146" spans="2:12" s="16" customFormat="1" ht="24.2" customHeight="1" x14ac:dyDescent="0.25">
      <c r="B146" s="156"/>
      <c r="C146" s="144" t="s">
        <v>153</v>
      </c>
      <c r="D146" s="144" t="s">
        <v>121</v>
      </c>
      <c r="E146" s="145" t="s">
        <v>154</v>
      </c>
      <c r="F146" s="146" t="s">
        <v>155</v>
      </c>
      <c r="G146" s="147" t="s">
        <v>156</v>
      </c>
      <c r="H146" s="148">
        <v>8</v>
      </c>
      <c r="I146" s="149"/>
      <c r="J146" s="114">
        <f t="shared" si="1"/>
        <v>0</v>
      </c>
      <c r="K146" s="146"/>
      <c r="L146" s="15"/>
    </row>
    <row r="147" spans="2:12" s="103" customFormat="1" ht="25.9" customHeight="1" x14ac:dyDescent="0.2">
      <c r="B147" s="102"/>
      <c r="D147" s="104" t="s">
        <v>75</v>
      </c>
      <c r="E147" s="105" t="s">
        <v>157</v>
      </c>
      <c r="F147" s="105" t="s">
        <v>158</v>
      </c>
      <c r="I147" s="198"/>
      <c r="J147" s="106">
        <f>J148</f>
        <v>0</v>
      </c>
      <c r="K147" s="140"/>
      <c r="L147" s="102"/>
    </row>
    <row r="148" spans="2:12" s="103" customFormat="1" ht="22.9" customHeight="1" x14ac:dyDescent="0.2">
      <c r="B148" s="102"/>
      <c r="D148" s="104" t="s">
        <v>75</v>
      </c>
      <c r="E148" s="107" t="s">
        <v>159</v>
      </c>
      <c r="F148" s="107" t="s">
        <v>160</v>
      </c>
      <c r="I148" s="198"/>
      <c r="J148" s="108">
        <f>SUM(J149:J152)</f>
        <v>0</v>
      </c>
      <c r="K148" s="140"/>
      <c r="L148" s="102"/>
    </row>
    <row r="149" spans="2:12" s="16" customFormat="1" ht="24.2" customHeight="1" x14ac:dyDescent="0.25">
      <c r="B149" s="15"/>
      <c r="C149" s="109" t="s">
        <v>161</v>
      </c>
      <c r="D149" s="109" t="s">
        <v>121</v>
      </c>
      <c r="E149" s="110" t="s">
        <v>162</v>
      </c>
      <c r="F149" s="111" t="s">
        <v>163</v>
      </c>
      <c r="G149" s="112" t="s">
        <v>164</v>
      </c>
      <c r="H149" s="113">
        <v>105</v>
      </c>
      <c r="I149" s="149"/>
      <c r="J149" s="114">
        <f t="shared" ref="J149:J152" si="2">H149*I149</f>
        <v>0</v>
      </c>
      <c r="K149" s="141"/>
      <c r="L149" s="15"/>
    </row>
    <row r="150" spans="2:12" s="16" customFormat="1" ht="24.2" customHeight="1" x14ac:dyDescent="0.25">
      <c r="B150" s="15"/>
      <c r="C150" s="115" t="s">
        <v>165</v>
      </c>
      <c r="D150" s="115" t="s">
        <v>149</v>
      </c>
      <c r="E150" s="116" t="s">
        <v>172</v>
      </c>
      <c r="F150" s="117" t="s">
        <v>173</v>
      </c>
      <c r="G150" s="118" t="s">
        <v>164</v>
      </c>
      <c r="H150" s="119">
        <v>45</v>
      </c>
      <c r="I150" s="155"/>
      <c r="J150" s="155">
        <f t="shared" si="2"/>
        <v>0</v>
      </c>
      <c r="K150" s="142"/>
      <c r="L150" s="121"/>
    </row>
    <row r="151" spans="2:12" s="16" customFormat="1" ht="24.2" customHeight="1" x14ac:dyDescent="0.25">
      <c r="B151" s="15"/>
      <c r="C151" s="115" t="s">
        <v>389</v>
      </c>
      <c r="D151" s="115" t="s">
        <v>149</v>
      </c>
      <c r="E151" s="116" t="s">
        <v>184</v>
      </c>
      <c r="F151" s="117" t="s">
        <v>185</v>
      </c>
      <c r="G151" s="118" t="s">
        <v>164</v>
      </c>
      <c r="H151" s="119">
        <v>30</v>
      </c>
      <c r="I151" s="155"/>
      <c r="J151" s="155">
        <f t="shared" si="2"/>
        <v>0</v>
      </c>
      <c r="K151" s="142"/>
      <c r="L151" s="121"/>
    </row>
    <row r="152" spans="2:12" s="16" customFormat="1" ht="24.2" customHeight="1" x14ac:dyDescent="0.25">
      <c r="B152" s="15"/>
      <c r="C152" s="115" t="s">
        <v>392</v>
      </c>
      <c r="D152" s="115" t="s">
        <v>149</v>
      </c>
      <c r="E152" s="116" t="s">
        <v>187</v>
      </c>
      <c r="F152" s="117" t="s">
        <v>445</v>
      </c>
      <c r="G152" s="118" t="s">
        <v>164</v>
      </c>
      <c r="H152" s="119">
        <v>30</v>
      </c>
      <c r="I152" s="155"/>
      <c r="J152" s="155">
        <f t="shared" si="2"/>
        <v>0</v>
      </c>
      <c r="K152" s="142"/>
      <c r="L152" s="121"/>
    </row>
    <row r="153" spans="2:12" s="103" customFormat="1" ht="25.9" customHeight="1" x14ac:dyDescent="0.2">
      <c r="B153" s="102"/>
      <c r="D153" s="104" t="s">
        <v>75</v>
      </c>
      <c r="E153" s="105" t="s">
        <v>149</v>
      </c>
      <c r="F153" s="105" t="s">
        <v>188</v>
      </c>
      <c r="I153" s="198"/>
      <c r="J153" s="106">
        <f>J154+J166+J193+J199+J206+J212+J220+J227</f>
        <v>0</v>
      </c>
      <c r="K153" s="140"/>
      <c r="L153" s="102"/>
    </row>
    <row r="154" spans="2:12" s="103" customFormat="1" ht="22.9" customHeight="1" x14ac:dyDescent="0.2">
      <c r="B154" s="102"/>
      <c r="D154" s="104" t="s">
        <v>75</v>
      </c>
      <c r="E154" s="107" t="s">
        <v>446</v>
      </c>
      <c r="F154" s="107" t="s">
        <v>447</v>
      </c>
      <c r="I154" s="198"/>
      <c r="J154" s="108">
        <f>SUM(J155:J165)</f>
        <v>0</v>
      </c>
      <c r="K154" s="140"/>
      <c r="L154" s="102"/>
    </row>
    <row r="155" spans="2:12" s="16" customFormat="1" ht="24.2" customHeight="1" x14ac:dyDescent="0.25">
      <c r="B155" s="15"/>
      <c r="C155" s="109" t="s">
        <v>171</v>
      </c>
      <c r="D155" s="109" t="s">
        <v>121</v>
      </c>
      <c r="E155" s="110" t="s">
        <v>448</v>
      </c>
      <c r="F155" s="111" t="s">
        <v>449</v>
      </c>
      <c r="G155" s="112" t="s">
        <v>156</v>
      </c>
      <c r="H155" s="113">
        <v>30</v>
      </c>
      <c r="I155" s="149"/>
      <c r="J155" s="114">
        <f t="shared" ref="J155:J165" si="3">H155*I155</f>
        <v>0</v>
      </c>
      <c r="K155" s="141"/>
      <c r="L155" s="15"/>
    </row>
    <row r="156" spans="2:12" s="16" customFormat="1" ht="24.2" customHeight="1" x14ac:dyDescent="0.25">
      <c r="B156" s="15"/>
      <c r="C156" s="144" t="s">
        <v>500</v>
      </c>
      <c r="D156" s="144" t="s">
        <v>121</v>
      </c>
      <c r="E156" s="145" t="s">
        <v>289</v>
      </c>
      <c r="F156" s="146" t="s">
        <v>290</v>
      </c>
      <c r="G156" s="147" t="s">
        <v>147</v>
      </c>
      <c r="H156" s="148">
        <v>540</v>
      </c>
      <c r="I156" s="149"/>
      <c r="J156" s="114">
        <f t="shared" si="3"/>
        <v>0</v>
      </c>
      <c r="K156" s="141"/>
      <c r="L156" s="15"/>
    </row>
    <row r="157" spans="2:12" s="16" customFormat="1" ht="24.2" customHeight="1" x14ac:dyDescent="0.25">
      <c r="B157" s="15"/>
      <c r="C157" s="150" t="s">
        <v>501</v>
      </c>
      <c r="D157" s="150" t="s">
        <v>149</v>
      </c>
      <c r="E157" s="151" t="s">
        <v>498</v>
      </c>
      <c r="F157" s="152" t="s">
        <v>499</v>
      </c>
      <c r="G157" s="153" t="s">
        <v>147</v>
      </c>
      <c r="H157" s="154">
        <v>540</v>
      </c>
      <c r="I157" s="155"/>
      <c r="J157" s="155">
        <f t="shared" si="3"/>
        <v>0</v>
      </c>
      <c r="K157" s="141"/>
      <c r="L157" s="15"/>
    </row>
    <row r="158" spans="2:12" s="16" customFormat="1" ht="24.2" customHeight="1" x14ac:dyDescent="0.25">
      <c r="B158" s="15"/>
      <c r="C158" s="109" t="s">
        <v>502</v>
      </c>
      <c r="D158" s="109" t="s">
        <v>121</v>
      </c>
      <c r="E158" s="110" t="s">
        <v>450</v>
      </c>
      <c r="F158" s="111" t="s">
        <v>451</v>
      </c>
      <c r="G158" s="112" t="s">
        <v>147</v>
      </c>
      <c r="H158" s="113">
        <v>180</v>
      </c>
      <c r="I158" s="149"/>
      <c r="J158" s="114">
        <f t="shared" si="3"/>
        <v>0</v>
      </c>
      <c r="K158" s="141"/>
      <c r="L158" s="15"/>
    </row>
    <row r="159" spans="2:12" s="16" customFormat="1" ht="16.5" customHeight="1" x14ac:dyDescent="0.25">
      <c r="B159" s="15"/>
      <c r="C159" s="115" t="s">
        <v>503</v>
      </c>
      <c r="D159" s="115" t="s">
        <v>149</v>
      </c>
      <c r="E159" s="116" t="s">
        <v>452</v>
      </c>
      <c r="F159" s="117" t="s">
        <v>453</v>
      </c>
      <c r="G159" s="118" t="s">
        <v>147</v>
      </c>
      <c r="H159" s="119">
        <v>180</v>
      </c>
      <c r="I159" s="155"/>
      <c r="J159" s="155">
        <f t="shared" si="3"/>
        <v>0</v>
      </c>
      <c r="K159" s="142"/>
      <c r="L159" s="121"/>
    </row>
    <row r="160" spans="2:12" s="16" customFormat="1" ht="24.2" customHeight="1" x14ac:dyDescent="0.25">
      <c r="B160" s="15"/>
      <c r="C160" s="109" t="s">
        <v>530</v>
      </c>
      <c r="D160" s="109" t="s">
        <v>121</v>
      </c>
      <c r="E160" s="110" t="s">
        <v>454</v>
      </c>
      <c r="F160" s="111" t="s">
        <v>455</v>
      </c>
      <c r="G160" s="112" t="s">
        <v>147</v>
      </c>
      <c r="H160" s="113">
        <v>380</v>
      </c>
      <c r="I160" s="149"/>
      <c r="J160" s="114">
        <f t="shared" si="3"/>
        <v>0</v>
      </c>
      <c r="K160" s="141"/>
      <c r="L160" s="15"/>
    </row>
    <row r="161" spans="2:12" s="16" customFormat="1" ht="16.5" customHeight="1" x14ac:dyDescent="0.25">
      <c r="B161" s="15"/>
      <c r="C161" s="115" t="s">
        <v>183</v>
      </c>
      <c r="D161" s="115" t="s">
        <v>149</v>
      </c>
      <c r="E161" s="116" t="s">
        <v>456</v>
      </c>
      <c r="F161" s="117" t="s">
        <v>457</v>
      </c>
      <c r="G161" s="118" t="s">
        <v>147</v>
      </c>
      <c r="H161" s="119">
        <v>380</v>
      </c>
      <c r="I161" s="155"/>
      <c r="J161" s="155">
        <f t="shared" si="3"/>
        <v>0</v>
      </c>
      <c r="K161" s="142"/>
      <c r="L161" s="121"/>
    </row>
    <row r="162" spans="2:12" s="16" customFormat="1" ht="24" x14ac:dyDescent="0.25">
      <c r="B162" s="15"/>
      <c r="C162" s="109" t="s">
        <v>529</v>
      </c>
      <c r="D162" s="109" t="s">
        <v>121</v>
      </c>
      <c r="E162" s="110" t="s">
        <v>454</v>
      </c>
      <c r="F162" s="111" t="s">
        <v>531</v>
      </c>
      <c r="G162" s="112" t="s">
        <v>147</v>
      </c>
      <c r="H162" s="113">
        <v>75</v>
      </c>
      <c r="I162" s="149"/>
      <c r="J162" s="114">
        <f t="shared" ref="J162" si="4">H162*I162</f>
        <v>0</v>
      </c>
      <c r="K162" s="142"/>
      <c r="L162" s="121"/>
    </row>
    <row r="163" spans="2:12" s="16" customFormat="1" ht="24.2" customHeight="1" x14ac:dyDescent="0.25">
      <c r="B163" s="15"/>
      <c r="C163" s="109" t="s">
        <v>7</v>
      </c>
      <c r="D163" s="109" t="s">
        <v>121</v>
      </c>
      <c r="E163" s="110" t="s">
        <v>458</v>
      </c>
      <c r="F163" s="111" t="s">
        <v>459</v>
      </c>
      <c r="G163" s="112" t="s">
        <v>147</v>
      </c>
      <c r="H163" s="113">
        <v>35</v>
      </c>
      <c r="I163" s="149"/>
      <c r="J163" s="114">
        <f t="shared" si="3"/>
        <v>0</v>
      </c>
      <c r="K163" s="141"/>
      <c r="L163" s="15"/>
    </row>
    <row r="164" spans="2:12" s="16" customFormat="1" ht="16.5" customHeight="1" x14ac:dyDescent="0.25">
      <c r="B164" s="15"/>
      <c r="C164" s="115" t="s">
        <v>191</v>
      </c>
      <c r="D164" s="115" t="s">
        <v>149</v>
      </c>
      <c r="E164" s="116" t="s">
        <v>460</v>
      </c>
      <c r="F164" s="117" t="s">
        <v>461</v>
      </c>
      <c r="G164" s="118" t="s">
        <v>147</v>
      </c>
      <c r="H164" s="119">
        <v>35</v>
      </c>
      <c r="I164" s="155"/>
      <c r="J164" s="155">
        <f t="shared" si="3"/>
        <v>0</v>
      </c>
      <c r="K164" s="142"/>
      <c r="L164" s="121"/>
    </row>
    <row r="165" spans="2:12" s="16" customFormat="1" ht="24.2" customHeight="1" x14ac:dyDescent="0.25">
      <c r="B165" s="15"/>
      <c r="C165" s="109" t="s">
        <v>194</v>
      </c>
      <c r="D165" s="109" t="s">
        <v>121</v>
      </c>
      <c r="E165" s="110" t="s">
        <v>462</v>
      </c>
      <c r="F165" s="111" t="s">
        <v>463</v>
      </c>
      <c r="G165" s="112" t="s">
        <v>147</v>
      </c>
      <c r="H165" s="113">
        <v>35</v>
      </c>
      <c r="I165" s="149"/>
      <c r="J165" s="114">
        <f t="shared" si="3"/>
        <v>0</v>
      </c>
      <c r="K165" s="141"/>
      <c r="L165" s="15"/>
    </row>
    <row r="166" spans="2:12" s="103" customFormat="1" ht="22.9" customHeight="1" x14ac:dyDescent="0.2">
      <c r="B166" s="102"/>
      <c r="D166" s="104" t="s">
        <v>75</v>
      </c>
      <c r="E166" s="107" t="s">
        <v>189</v>
      </c>
      <c r="F166" s="107" t="s">
        <v>190</v>
      </c>
      <c r="I166" s="198"/>
      <c r="J166" s="108">
        <f>SUM(J167:J192)</f>
        <v>0</v>
      </c>
      <c r="K166" s="140"/>
      <c r="L166" s="102"/>
    </row>
    <row r="167" spans="2:12" s="16" customFormat="1" ht="24.2" customHeight="1" x14ac:dyDescent="0.25">
      <c r="B167" s="15"/>
      <c r="C167" s="109" t="s">
        <v>197</v>
      </c>
      <c r="D167" s="109" t="s">
        <v>121</v>
      </c>
      <c r="E167" s="110" t="s">
        <v>249</v>
      </c>
      <c r="F167" s="111" t="s">
        <v>250</v>
      </c>
      <c r="G167" s="112" t="s">
        <v>156</v>
      </c>
      <c r="H167" s="113">
        <v>40</v>
      </c>
      <c r="I167" s="149"/>
      <c r="J167" s="114">
        <f t="shared" ref="J167:J192" si="5">H167*I167</f>
        <v>0</v>
      </c>
      <c r="K167" s="141"/>
      <c r="L167" s="15"/>
    </row>
    <row r="168" spans="2:12" s="16" customFormat="1" ht="16.5" customHeight="1" x14ac:dyDescent="0.25">
      <c r="B168" s="15"/>
      <c r="C168" s="115" t="s">
        <v>200</v>
      </c>
      <c r="D168" s="115" t="s">
        <v>149</v>
      </c>
      <c r="E168" s="116" t="s">
        <v>261</v>
      </c>
      <c r="F168" s="117" t="s">
        <v>262</v>
      </c>
      <c r="G168" s="118" t="s">
        <v>156</v>
      </c>
      <c r="H168" s="119">
        <v>40</v>
      </c>
      <c r="I168" s="155"/>
      <c r="J168" s="155">
        <f t="shared" si="5"/>
        <v>0</v>
      </c>
      <c r="K168" s="142"/>
      <c r="L168" s="121"/>
    </row>
    <row r="169" spans="2:12" s="16" customFormat="1" ht="24.2" customHeight="1" x14ac:dyDescent="0.25">
      <c r="B169" s="15"/>
      <c r="C169" s="109" t="s">
        <v>203</v>
      </c>
      <c r="D169" s="109" t="s">
        <v>121</v>
      </c>
      <c r="E169" s="110" t="s">
        <v>464</v>
      </c>
      <c r="F169" s="111" t="s">
        <v>465</v>
      </c>
      <c r="G169" s="112" t="s">
        <v>156</v>
      </c>
      <c r="H169" s="113">
        <v>3</v>
      </c>
      <c r="I169" s="149"/>
      <c r="J169" s="114">
        <f t="shared" si="5"/>
        <v>0</v>
      </c>
      <c r="K169" s="141"/>
      <c r="L169" s="15"/>
    </row>
    <row r="170" spans="2:12" s="16" customFormat="1" ht="24.2" customHeight="1" x14ac:dyDescent="0.25">
      <c r="B170" s="15"/>
      <c r="C170" s="115" t="s">
        <v>206</v>
      </c>
      <c r="D170" s="115" t="s">
        <v>149</v>
      </c>
      <c r="E170" s="116" t="s">
        <v>466</v>
      </c>
      <c r="F170" s="117" t="s">
        <v>467</v>
      </c>
      <c r="G170" s="118" t="s">
        <v>303</v>
      </c>
      <c r="H170" s="119">
        <v>1</v>
      </c>
      <c r="I170" s="155"/>
      <c r="J170" s="155">
        <f t="shared" si="5"/>
        <v>0</v>
      </c>
      <c r="K170" s="142"/>
      <c r="L170" s="121"/>
    </row>
    <row r="171" spans="2:12" s="16" customFormat="1" ht="24.2" customHeight="1" x14ac:dyDescent="0.25">
      <c r="B171" s="15"/>
      <c r="C171" s="109" t="s">
        <v>209</v>
      </c>
      <c r="D171" s="109" t="s">
        <v>121</v>
      </c>
      <c r="E171" s="110" t="s">
        <v>468</v>
      </c>
      <c r="F171" s="111" t="s">
        <v>469</v>
      </c>
      <c r="G171" s="112" t="s">
        <v>303</v>
      </c>
      <c r="H171" s="113">
        <v>1</v>
      </c>
      <c r="I171" s="149"/>
      <c r="J171" s="114">
        <f t="shared" si="5"/>
        <v>0</v>
      </c>
      <c r="K171" s="141"/>
      <c r="L171" s="15"/>
    </row>
    <row r="172" spans="2:12" s="16" customFormat="1" ht="16.5" customHeight="1" x14ac:dyDescent="0.25">
      <c r="B172" s="15"/>
      <c r="C172" s="109" t="s">
        <v>212</v>
      </c>
      <c r="D172" s="109" t="s">
        <v>121</v>
      </c>
      <c r="E172" s="110" t="s">
        <v>228</v>
      </c>
      <c r="F172" s="111" t="s">
        <v>229</v>
      </c>
      <c r="G172" s="112" t="s">
        <v>156</v>
      </c>
      <c r="H172" s="113">
        <v>400</v>
      </c>
      <c r="I172" s="149"/>
      <c r="J172" s="114">
        <f t="shared" si="5"/>
        <v>0</v>
      </c>
      <c r="K172" s="141"/>
      <c r="L172" s="15"/>
    </row>
    <row r="173" spans="2:12" s="16" customFormat="1" ht="16.5" customHeight="1" x14ac:dyDescent="0.25">
      <c r="B173" s="15"/>
      <c r="C173" s="115" t="s">
        <v>215</v>
      </c>
      <c r="D173" s="115" t="s">
        <v>149</v>
      </c>
      <c r="E173" s="116" t="s">
        <v>231</v>
      </c>
      <c r="F173" s="117" t="s">
        <v>232</v>
      </c>
      <c r="G173" s="118" t="s">
        <v>156</v>
      </c>
      <c r="H173" s="119">
        <v>400</v>
      </c>
      <c r="I173" s="155"/>
      <c r="J173" s="155">
        <f t="shared" si="5"/>
        <v>0</v>
      </c>
      <c r="K173" s="142"/>
      <c r="L173" s="121"/>
    </row>
    <row r="174" spans="2:12" s="16" customFormat="1" ht="21.75" customHeight="1" x14ac:dyDescent="0.25">
      <c r="B174" s="15"/>
      <c r="C174" s="109" t="s">
        <v>218</v>
      </c>
      <c r="D174" s="109" t="s">
        <v>121</v>
      </c>
      <c r="E174" s="110" t="s">
        <v>234</v>
      </c>
      <c r="F174" s="111" t="s">
        <v>235</v>
      </c>
      <c r="G174" s="112" t="s">
        <v>147</v>
      </c>
      <c r="H174" s="113">
        <v>260</v>
      </c>
      <c r="I174" s="149"/>
      <c r="J174" s="114">
        <f t="shared" si="5"/>
        <v>0</v>
      </c>
      <c r="K174" s="141"/>
      <c r="L174" s="15"/>
    </row>
    <row r="175" spans="2:12" s="16" customFormat="1" ht="16.5" customHeight="1" x14ac:dyDescent="0.25">
      <c r="B175" s="15"/>
      <c r="C175" s="115" t="s">
        <v>221</v>
      </c>
      <c r="D175" s="115" t="s">
        <v>149</v>
      </c>
      <c r="E175" s="116" t="s">
        <v>237</v>
      </c>
      <c r="F175" s="117" t="s">
        <v>238</v>
      </c>
      <c r="G175" s="118" t="s">
        <v>147</v>
      </c>
      <c r="H175" s="119">
        <v>40</v>
      </c>
      <c r="I175" s="155"/>
      <c r="J175" s="155">
        <f t="shared" si="5"/>
        <v>0</v>
      </c>
      <c r="K175" s="142"/>
      <c r="L175" s="121"/>
    </row>
    <row r="176" spans="2:12" s="16" customFormat="1" ht="24.2" customHeight="1" x14ac:dyDescent="0.25">
      <c r="B176" s="15"/>
      <c r="C176" s="115" t="s">
        <v>227</v>
      </c>
      <c r="D176" s="115" t="s">
        <v>149</v>
      </c>
      <c r="E176" s="116" t="s">
        <v>240</v>
      </c>
      <c r="F176" s="117" t="s">
        <v>241</v>
      </c>
      <c r="G176" s="118" t="s">
        <v>147</v>
      </c>
      <c r="H176" s="119">
        <v>220</v>
      </c>
      <c r="I176" s="155"/>
      <c r="J176" s="155">
        <f t="shared" si="5"/>
        <v>0</v>
      </c>
      <c r="K176" s="142"/>
      <c r="L176" s="121"/>
    </row>
    <row r="177" spans="2:12" s="16" customFormat="1" ht="24.2" customHeight="1" x14ac:dyDescent="0.25">
      <c r="B177" s="15"/>
      <c r="C177" s="109" t="s">
        <v>230</v>
      </c>
      <c r="D177" s="109" t="s">
        <v>121</v>
      </c>
      <c r="E177" s="110" t="s">
        <v>243</v>
      </c>
      <c r="F177" s="111" t="s">
        <v>244</v>
      </c>
      <c r="G177" s="112" t="s">
        <v>156</v>
      </c>
      <c r="H177" s="113">
        <v>1860</v>
      </c>
      <c r="I177" s="149"/>
      <c r="J177" s="114">
        <f t="shared" si="5"/>
        <v>0</v>
      </c>
      <c r="K177" s="141"/>
      <c r="L177" s="15"/>
    </row>
    <row r="178" spans="2:12" s="16" customFormat="1" ht="24.2" customHeight="1" x14ac:dyDescent="0.25">
      <c r="B178" s="15"/>
      <c r="C178" s="109" t="s">
        <v>233</v>
      </c>
      <c r="D178" s="109" t="s">
        <v>121</v>
      </c>
      <c r="E178" s="110" t="s">
        <v>246</v>
      </c>
      <c r="F178" s="111" t="s">
        <v>247</v>
      </c>
      <c r="G178" s="112" t="s">
        <v>156</v>
      </c>
      <c r="H178" s="113">
        <v>54</v>
      </c>
      <c r="I178" s="149"/>
      <c r="J178" s="114">
        <f t="shared" si="5"/>
        <v>0</v>
      </c>
      <c r="K178" s="141"/>
      <c r="L178" s="15"/>
    </row>
    <row r="179" spans="2:12" s="16" customFormat="1" ht="24.2" customHeight="1" x14ac:dyDescent="0.25">
      <c r="B179" s="15"/>
      <c r="C179" s="109" t="s">
        <v>236</v>
      </c>
      <c r="D179" s="109" t="s">
        <v>121</v>
      </c>
      <c r="E179" s="110" t="s">
        <v>470</v>
      </c>
      <c r="F179" s="111" t="s">
        <v>471</v>
      </c>
      <c r="G179" s="112" t="s">
        <v>156</v>
      </c>
      <c r="H179" s="113">
        <v>144</v>
      </c>
      <c r="I179" s="149"/>
      <c r="J179" s="114">
        <f t="shared" si="5"/>
        <v>0</v>
      </c>
      <c r="K179" s="141"/>
      <c r="L179" s="15"/>
    </row>
    <row r="180" spans="2:12" s="16" customFormat="1" ht="16.5" customHeight="1" x14ac:dyDescent="0.25">
      <c r="B180" s="15"/>
      <c r="C180" s="109" t="s">
        <v>239</v>
      </c>
      <c r="D180" s="109" t="s">
        <v>121</v>
      </c>
      <c r="E180" s="110" t="s">
        <v>264</v>
      </c>
      <c r="F180" s="111" t="s">
        <v>265</v>
      </c>
      <c r="G180" s="112" t="s">
        <v>156</v>
      </c>
      <c r="H180" s="113">
        <v>1</v>
      </c>
      <c r="I180" s="149"/>
      <c r="J180" s="114">
        <f t="shared" si="5"/>
        <v>0</v>
      </c>
      <c r="K180" s="141"/>
      <c r="L180" s="15"/>
    </row>
    <row r="181" spans="2:12" s="16" customFormat="1" ht="33" customHeight="1" x14ac:dyDescent="0.25">
      <c r="B181" s="15"/>
      <c r="C181" s="109" t="s">
        <v>242</v>
      </c>
      <c r="D181" s="109" t="s">
        <v>121</v>
      </c>
      <c r="E181" s="110" t="s">
        <v>267</v>
      </c>
      <c r="F181" s="111" t="s">
        <v>268</v>
      </c>
      <c r="G181" s="112" t="s">
        <v>156</v>
      </c>
      <c r="H181" s="113">
        <v>1</v>
      </c>
      <c r="I181" s="149"/>
      <c r="J181" s="114">
        <f t="shared" si="5"/>
        <v>0</v>
      </c>
      <c r="K181" s="141"/>
      <c r="L181" s="15"/>
    </row>
    <row r="182" spans="2:12" s="16" customFormat="1" ht="21.75" customHeight="1" x14ac:dyDescent="0.25">
      <c r="B182" s="15"/>
      <c r="C182" s="109" t="s">
        <v>245</v>
      </c>
      <c r="D182" s="109" t="s">
        <v>121</v>
      </c>
      <c r="E182" s="110" t="s">
        <v>270</v>
      </c>
      <c r="F182" s="111" t="s">
        <v>271</v>
      </c>
      <c r="G182" s="112" t="s">
        <v>156</v>
      </c>
      <c r="H182" s="113">
        <v>3</v>
      </c>
      <c r="I182" s="149"/>
      <c r="J182" s="114">
        <f t="shared" si="5"/>
        <v>0</v>
      </c>
      <c r="K182" s="141"/>
      <c r="L182" s="15"/>
    </row>
    <row r="183" spans="2:12" s="16" customFormat="1" ht="16.5" customHeight="1" x14ac:dyDescent="0.25">
      <c r="B183" s="15"/>
      <c r="C183" s="115" t="s">
        <v>248</v>
      </c>
      <c r="D183" s="115" t="s">
        <v>149</v>
      </c>
      <c r="E183" s="116" t="s">
        <v>273</v>
      </c>
      <c r="F183" s="117" t="s">
        <v>274</v>
      </c>
      <c r="G183" s="118" t="s">
        <v>275</v>
      </c>
      <c r="H183" s="119">
        <v>2</v>
      </c>
      <c r="I183" s="155"/>
      <c r="J183" s="155">
        <f t="shared" si="5"/>
        <v>0</v>
      </c>
      <c r="K183" s="142"/>
      <c r="L183" s="121"/>
    </row>
    <row r="184" spans="2:12" s="16" customFormat="1" ht="16.5" customHeight="1" x14ac:dyDescent="0.25">
      <c r="B184" s="15"/>
      <c r="C184" s="109" t="s">
        <v>251</v>
      </c>
      <c r="D184" s="109" t="s">
        <v>121</v>
      </c>
      <c r="E184" s="110" t="s">
        <v>277</v>
      </c>
      <c r="F184" s="111" t="s">
        <v>278</v>
      </c>
      <c r="G184" s="112" t="s">
        <v>147</v>
      </c>
      <c r="H184" s="113">
        <v>120</v>
      </c>
      <c r="I184" s="149"/>
      <c r="J184" s="114">
        <f t="shared" si="5"/>
        <v>0</v>
      </c>
      <c r="K184" s="141"/>
      <c r="L184" s="15"/>
    </row>
    <row r="185" spans="2:12" s="16" customFormat="1" ht="21.75" customHeight="1" x14ac:dyDescent="0.25">
      <c r="B185" s="15"/>
      <c r="C185" s="115" t="s">
        <v>254</v>
      </c>
      <c r="D185" s="115" t="s">
        <v>149</v>
      </c>
      <c r="E185" s="116" t="s">
        <v>280</v>
      </c>
      <c r="F185" s="117" t="s">
        <v>281</v>
      </c>
      <c r="G185" s="118" t="s">
        <v>147</v>
      </c>
      <c r="H185" s="119">
        <v>120</v>
      </c>
      <c r="I185" s="155"/>
      <c r="J185" s="155">
        <f t="shared" si="5"/>
        <v>0</v>
      </c>
      <c r="K185" s="142"/>
      <c r="L185" s="121"/>
    </row>
    <row r="186" spans="2:12" s="16" customFormat="1" ht="33" customHeight="1" x14ac:dyDescent="0.25">
      <c r="B186" s="15"/>
      <c r="C186" s="109" t="s">
        <v>257</v>
      </c>
      <c r="D186" s="109" t="s">
        <v>121</v>
      </c>
      <c r="E186" s="110" t="s">
        <v>283</v>
      </c>
      <c r="F186" s="111" t="s">
        <v>284</v>
      </c>
      <c r="G186" s="112" t="s">
        <v>147</v>
      </c>
      <c r="H186" s="113">
        <v>2150</v>
      </c>
      <c r="I186" s="149"/>
      <c r="J186" s="114">
        <f t="shared" si="5"/>
        <v>0</v>
      </c>
      <c r="K186" s="141"/>
      <c r="L186" s="15"/>
    </row>
    <row r="187" spans="2:12" s="16" customFormat="1" ht="16.5" customHeight="1" x14ac:dyDescent="0.25">
      <c r="B187" s="15"/>
      <c r="C187" s="115" t="s">
        <v>430</v>
      </c>
      <c r="D187" s="115" t="s">
        <v>149</v>
      </c>
      <c r="E187" s="116" t="s">
        <v>286</v>
      </c>
      <c r="F187" s="117" t="s">
        <v>287</v>
      </c>
      <c r="G187" s="118" t="s">
        <v>147</v>
      </c>
      <c r="H187" s="119">
        <v>2150</v>
      </c>
      <c r="I187" s="155"/>
      <c r="J187" s="155">
        <f t="shared" si="5"/>
        <v>0</v>
      </c>
      <c r="K187" s="142"/>
      <c r="L187" s="121"/>
    </row>
    <row r="188" spans="2:12" s="16" customFormat="1" ht="24.2" customHeight="1" x14ac:dyDescent="0.25">
      <c r="B188" s="15"/>
      <c r="C188" s="109" t="s">
        <v>260</v>
      </c>
      <c r="D188" s="109" t="s">
        <v>121</v>
      </c>
      <c r="E188" s="110" t="s">
        <v>295</v>
      </c>
      <c r="F188" s="111" t="s">
        <v>296</v>
      </c>
      <c r="G188" s="112" t="s">
        <v>147</v>
      </c>
      <c r="H188" s="113">
        <v>2040</v>
      </c>
      <c r="I188" s="149"/>
      <c r="J188" s="114">
        <f t="shared" si="5"/>
        <v>0</v>
      </c>
      <c r="K188" s="141"/>
      <c r="L188" s="15"/>
    </row>
    <row r="189" spans="2:12" s="16" customFormat="1" ht="16.5" customHeight="1" x14ac:dyDescent="0.25">
      <c r="B189" s="15"/>
      <c r="C189" s="115" t="s">
        <v>263</v>
      </c>
      <c r="D189" s="115" t="s">
        <v>149</v>
      </c>
      <c r="E189" s="116" t="s">
        <v>298</v>
      </c>
      <c r="F189" s="117" t="s">
        <v>299</v>
      </c>
      <c r="G189" s="118" t="s">
        <v>156</v>
      </c>
      <c r="H189" s="119">
        <v>22</v>
      </c>
      <c r="I189" s="155"/>
      <c r="J189" s="155">
        <f t="shared" si="5"/>
        <v>0</v>
      </c>
      <c r="K189" s="142"/>
      <c r="L189" s="121"/>
    </row>
    <row r="190" spans="2:12" s="16" customFormat="1" ht="37.9" customHeight="1" x14ac:dyDescent="0.25">
      <c r="B190" s="15"/>
      <c r="C190" s="109" t="s">
        <v>266</v>
      </c>
      <c r="D190" s="109" t="s">
        <v>121</v>
      </c>
      <c r="E190" s="110" t="s">
        <v>301</v>
      </c>
      <c r="F190" s="111" t="s">
        <v>302</v>
      </c>
      <c r="G190" s="112" t="s">
        <v>303</v>
      </c>
      <c r="H190" s="113">
        <v>1</v>
      </c>
      <c r="I190" s="149"/>
      <c r="J190" s="114">
        <f t="shared" si="5"/>
        <v>0</v>
      </c>
      <c r="K190" s="141"/>
      <c r="L190" s="15"/>
    </row>
    <row r="191" spans="2:12" s="16" customFormat="1" ht="16.5" customHeight="1" x14ac:dyDescent="0.25">
      <c r="B191" s="15"/>
      <c r="C191" s="109" t="s">
        <v>269</v>
      </c>
      <c r="D191" s="109" t="s">
        <v>121</v>
      </c>
      <c r="E191" s="110" t="s">
        <v>309</v>
      </c>
      <c r="F191" s="111" t="s">
        <v>310</v>
      </c>
      <c r="G191" s="112" t="s">
        <v>156</v>
      </c>
      <c r="H191" s="113">
        <v>66</v>
      </c>
      <c r="I191" s="149"/>
      <c r="J191" s="114">
        <f t="shared" si="5"/>
        <v>0</v>
      </c>
      <c r="K191" s="141"/>
      <c r="L191" s="15"/>
    </row>
    <row r="192" spans="2:12" s="16" customFormat="1" ht="16.5" customHeight="1" x14ac:dyDescent="0.25">
      <c r="B192" s="15"/>
      <c r="C192" s="115" t="s">
        <v>272</v>
      </c>
      <c r="D192" s="115" t="s">
        <v>149</v>
      </c>
      <c r="E192" s="116" t="s">
        <v>311</v>
      </c>
      <c r="F192" s="117" t="s">
        <v>312</v>
      </c>
      <c r="G192" s="118" t="s">
        <v>313</v>
      </c>
      <c r="H192" s="119">
        <v>66</v>
      </c>
      <c r="I192" s="155"/>
      <c r="J192" s="155">
        <f t="shared" si="5"/>
        <v>0</v>
      </c>
      <c r="K192" s="142"/>
      <c r="L192" s="121"/>
    </row>
    <row r="193" spans="2:12" s="103" customFormat="1" ht="22.9" customHeight="1" x14ac:dyDescent="0.2">
      <c r="B193" s="102"/>
      <c r="D193" s="104" t="s">
        <v>75</v>
      </c>
      <c r="E193" s="107" t="s">
        <v>314</v>
      </c>
      <c r="F193" s="107" t="s">
        <v>315</v>
      </c>
      <c r="I193" s="198"/>
      <c r="J193" s="108">
        <f>SUM(J194:J198)</f>
        <v>0</v>
      </c>
      <c r="K193" s="140"/>
      <c r="L193" s="102"/>
    </row>
    <row r="194" spans="2:12" s="16" customFormat="1" ht="37.9" customHeight="1" x14ac:dyDescent="0.25">
      <c r="B194" s="15"/>
      <c r="C194" s="115" t="s">
        <v>276</v>
      </c>
      <c r="D194" s="115" t="s">
        <v>149</v>
      </c>
      <c r="E194" s="116" t="s">
        <v>317</v>
      </c>
      <c r="F194" s="117" t="s">
        <v>318</v>
      </c>
      <c r="G194" s="118" t="s">
        <v>156</v>
      </c>
      <c r="H194" s="119">
        <v>44</v>
      </c>
      <c r="I194" s="155"/>
      <c r="J194" s="155">
        <f t="shared" ref="J194:J195" si="6">H194*I194</f>
        <v>0</v>
      </c>
      <c r="K194" s="142"/>
      <c r="L194" s="121"/>
    </row>
    <row r="195" spans="2:12" s="16" customFormat="1" ht="16.5" customHeight="1" x14ac:dyDescent="0.25">
      <c r="B195" s="15"/>
      <c r="C195" s="115" t="s">
        <v>279</v>
      </c>
      <c r="D195" s="115" t="s">
        <v>149</v>
      </c>
      <c r="E195" s="116" t="s">
        <v>320</v>
      </c>
      <c r="F195" s="117" t="s">
        <v>321</v>
      </c>
      <c r="G195" s="118" t="s">
        <v>156</v>
      </c>
      <c r="H195" s="119">
        <v>44</v>
      </c>
      <c r="I195" s="155"/>
      <c r="J195" s="155">
        <f t="shared" si="6"/>
        <v>0</v>
      </c>
      <c r="K195" s="142"/>
      <c r="L195" s="121"/>
    </row>
    <row r="196" spans="2:12" s="16" customFormat="1" ht="24.2" customHeight="1" x14ac:dyDescent="0.25">
      <c r="B196" s="15"/>
      <c r="C196" s="109" t="s">
        <v>377</v>
      </c>
      <c r="D196" s="109" t="s">
        <v>121</v>
      </c>
      <c r="E196" s="110" t="s">
        <v>323</v>
      </c>
      <c r="F196" s="111" t="s">
        <v>324</v>
      </c>
      <c r="G196" s="112" t="s">
        <v>307</v>
      </c>
      <c r="H196" s="113">
        <v>600</v>
      </c>
      <c r="I196" s="149"/>
      <c r="J196" s="114">
        <f t="shared" ref="J196:J198" si="7">H196*I196</f>
        <v>0</v>
      </c>
      <c r="K196" s="141"/>
      <c r="L196" s="15"/>
    </row>
    <row r="197" spans="2:12" s="16" customFormat="1" ht="24.2" customHeight="1" x14ac:dyDescent="0.25">
      <c r="B197" s="15"/>
      <c r="C197" s="115" t="s">
        <v>382</v>
      </c>
      <c r="D197" s="115" t="s">
        <v>149</v>
      </c>
      <c r="E197" s="116" t="s">
        <v>326</v>
      </c>
      <c r="F197" s="117" t="s">
        <v>327</v>
      </c>
      <c r="G197" s="118" t="s">
        <v>307</v>
      </c>
      <c r="H197" s="119">
        <v>600</v>
      </c>
      <c r="I197" s="155"/>
      <c r="J197" s="155">
        <f t="shared" si="7"/>
        <v>0</v>
      </c>
      <c r="K197" s="142"/>
      <c r="L197" s="121"/>
    </row>
    <row r="198" spans="2:12" s="16" customFormat="1" ht="24.2" customHeight="1" x14ac:dyDescent="0.25">
      <c r="B198" s="15"/>
      <c r="C198" s="115" t="s">
        <v>386</v>
      </c>
      <c r="D198" s="115" t="s">
        <v>149</v>
      </c>
      <c r="E198" s="116" t="s">
        <v>329</v>
      </c>
      <c r="F198" s="117" t="s">
        <v>330</v>
      </c>
      <c r="G198" s="118" t="s">
        <v>156</v>
      </c>
      <c r="H198" s="119">
        <v>20</v>
      </c>
      <c r="I198" s="155"/>
      <c r="J198" s="155">
        <f t="shared" si="7"/>
        <v>0</v>
      </c>
      <c r="K198" s="142"/>
      <c r="L198" s="121"/>
    </row>
    <row r="199" spans="2:12" s="103" customFormat="1" ht="22.9" customHeight="1" x14ac:dyDescent="0.2">
      <c r="B199" s="102"/>
      <c r="D199" s="104" t="s">
        <v>75</v>
      </c>
      <c r="E199" s="107" t="s">
        <v>472</v>
      </c>
      <c r="F199" s="107" t="s">
        <v>473</v>
      </c>
      <c r="I199" s="198"/>
      <c r="J199" s="108">
        <f>SUM(J200:J205)</f>
        <v>0</v>
      </c>
      <c r="K199" s="140"/>
      <c r="L199" s="102"/>
    </row>
    <row r="200" spans="2:12" s="16" customFormat="1" ht="37.9" customHeight="1" x14ac:dyDescent="0.25">
      <c r="B200" s="15"/>
      <c r="C200" s="109" t="s">
        <v>282</v>
      </c>
      <c r="D200" s="109" t="s">
        <v>121</v>
      </c>
      <c r="E200" s="110" t="s">
        <v>474</v>
      </c>
      <c r="F200" s="111" t="s">
        <v>475</v>
      </c>
      <c r="G200" s="112" t="s">
        <v>147</v>
      </c>
      <c r="H200" s="113">
        <v>45</v>
      </c>
      <c r="I200" s="149"/>
      <c r="J200" s="114">
        <f t="shared" ref="J200:J205" si="8">H200*I200</f>
        <v>0</v>
      </c>
      <c r="K200" s="141"/>
      <c r="L200" s="15"/>
    </row>
    <row r="201" spans="2:12" s="16" customFormat="1" ht="21.75" customHeight="1" x14ac:dyDescent="0.25">
      <c r="B201" s="15"/>
      <c r="C201" s="115" t="s">
        <v>285</v>
      </c>
      <c r="D201" s="115" t="s">
        <v>149</v>
      </c>
      <c r="E201" s="116" t="s">
        <v>476</v>
      </c>
      <c r="F201" s="117" t="s">
        <v>477</v>
      </c>
      <c r="G201" s="118" t="s">
        <v>147</v>
      </c>
      <c r="H201" s="119">
        <v>45</v>
      </c>
      <c r="I201" s="155"/>
      <c r="J201" s="155">
        <f t="shared" si="8"/>
        <v>0</v>
      </c>
      <c r="K201" s="142"/>
      <c r="L201" s="121"/>
    </row>
    <row r="202" spans="2:12" s="16" customFormat="1" ht="37.9" customHeight="1" x14ac:dyDescent="0.25">
      <c r="B202" s="15"/>
      <c r="C202" s="109" t="s">
        <v>288</v>
      </c>
      <c r="D202" s="109" t="s">
        <v>121</v>
      </c>
      <c r="E202" s="110" t="s">
        <v>478</v>
      </c>
      <c r="F202" s="111" t="s">
        <v>479</v>
      </c>
      <c r="G202" s="112" t="s">
        <v>147</v>
      </c>
      <c r="H202" s="113">
        <v>320</v>
      </c>
      <c r="I202" s="149"/>
      <c r="J202" s="114">
        <f t="shared" si="8"/>
        <v>0</v>
      </c>
      <c r="K202" s="141"/>
      <c r="L202" s="15"/>
    </row>
    <row r="203" spans="2:12" s="16" customFormat="1" ht="21.75" customHeight="1" x14ac:dyDescent="0.25">
      <c r="B203" s="15"/>
      <c r="C203" s="115" t="s">
        <v>291</v>
      </c>
      <c r="D203" s="115" t="s">
        <v>149</v>
      </c>
      <c r="E203" s="116" t="s">
        <v>480</v>
      </c>
      <c r="F203" s="117" t="s">
        <v>481</v>
      </c>
      <c r="G203" s="118" t="s">
        <v>147</v>
      </c>
      <c r="H203" s="119">
        <v>320</v>
      </c>
      <c r="I203" s="155"/>
      <c r="J203" s="155">
        <f t="shared" si="8"/>
        <v>0</v>
      </c>
      <c r="K203" s="142"/>
      <c r="L203" s="121"/>
    </row>
    <row r="204" spans="2:12" s="16" customFormat="1" ht="16.5" customHeight="1" x14ac:dyDescent="0.25">
      <c r="B204" s="15"/>
      <c r="C204" s="109" t="s">
        <v>433</v>
      </c>
      <c r="D204" s="109" t="s">
        <v>121</v>
      </c>
      <c r="E204" s="110" t="s">
        <v>482</v>
      </c>
      <c r="F204" s="111" t="s">
        <v>483</v>
      </c>
      <c r="G204" s="112" t="s">
        <v>156</v>
      </c>
      <c r="H204" s="113">
        <v>2</v>
      </c>
      <c r="I204" s="149"/>
      <c r="J204" s="114">
        <f t="shared" si="8"/>
        <v>0</v>
      </c>
      <c r="K204" s="141"/>
      <c r="L204" s="15"/>
    </row>
    <row r="205" spans="2:12" s="16" customFormat="1" ht="16.5" customHeight="1" x14ac:dyDescent="0.25">
      <c r="B205" s="15"/>
      <c r="C205" s="115" t="s">
        <v>436</v>
      </c>
      <c r="D205" s="115" t="s">
        <v>149</v>
      </c>
      <c r="E205" s="116" t="s">
        <v>484</v>
      </c>
      <c r="F205" s="117" t="s">
        <v>485</v>
      </c>
      <c r="G205" s="118" t="s">
        <v>156</v>
      </c>
      <c r="H205" s="119">
        <v>2</v>
      </c>
      <c r="I205" s="155"/>
      <c r="J205" s="155">
        <f t="shared" si="8"/>
        <v>0</v>
      </c>
      <c r="K205" s="142"/>
      <c r="L205" s="121"/>
    </row>
    <row r="206" spans="2:12" s="103" customFormat="1" ht="22.9" customHeight="1" x14ac:dyDescent="0.2">
      <c r="B206" s="102"/>
      <c r="D206" s="104" t="s">
        <v>75</v>
      </c>
      <c r="E206" s="107" t="s">
        <v>331</v>
      </c>
      <c r="F206" s="107" t="s">
        <v>332</v>
      </c>
      <c r="I206" s="198"/>
      <c r="J206" s="108">
        <f>SUM(J207:J211)</f>
        <v>0</v>
      </c>
      <c r="K206" s="140"/>
      <c r="L206" s="102"/>
    </row>
    <row r="207" spans="2:12" s="16" customFormat="1" ht="37.9" customHeight="1" x14ac:dyDescent="0.25">
      <c r="B207" s="15"/>
      <c r="C207" s="109" t="s">
        <v>294</v>
      </c>
      <c r="D207" s="109" t="s">
        <v>121</v>
      </c>
      <c r="E207" s="110" t="s">
        <v>337</v>
      </c>
      <c r="F207" s="111" t="s">
        <v>338</v>
      </c>
      <c r="G207" s="112" t="s">
        <v>307</v>
      </c>
      <c r="H207" s="113">
        <v>2150</v>
      </c>
      <c r="I207" s="149"/>
      <c r="J207" s="114">
        <f t="shared" ref="J207:J219" si="9">H207*I207</f>
        <v>0</v>
      </c>
      <c r="K207" s="141"/>
      <c r="L207" s="15"/>
    </row>
    <row r="208" spans="2:12" s="16" customFormat="1" ht="16.5" customHeight="1" x14ac:dyDescent="0.25">
      <c r="B208" s="15"/>
      <c r="C208" s="109" t="s">
        <v>297</v>
      </c>
      <c r="D208" s="109" t="s">
        <v>121</v>
      </c>
      <c r="E208" s="110" t="s">
        <v>340</v>
      </c>
      <c r="F208" s="111" t="s">
        <v>341</v>
      </c>
      <c r="G208" s="112" t="s">
        <v>307</v>
      </c>
      <c r="H208" s="113">
        <v>1200</v>
      </c>
      <c r="I208" s="149"/>
      <c r="J208" s="114">
        <f t="shared" si="9"/>
        <v>0</v>
      </c>
      <c r="K208" s="141"/>
      <c r="L208" s="15"/>
    </row>
    <row r="209" spans="2:12" s="16" customFormat="1" ht="33" customHeight="1" x14ac:dyDescent="0.25">
      <c r="B209" s="15"/>
      <c r="C209" s="109" t="s">
        <v>300</v>
      </c>
      <c r="D209" s="109" t="s">
        <v>121</v>
      </c>
      <c r="E209" s="110" t="s">
        <v>343</v>
      </c>
      <c r="F209" s="111" t="s">
        <v>344</v>
      </c>
      <c r="G209" s="112" t="s">
        <v>147</v>
      </c>
      <c r="H209" s="113">
        <v>450</v>
      </c>
      <c r="I209" s="149"/>
      <c r="J209" s="114">
        <f t="shared" si="9"/>
        <v>0</v>
      </c>
      <c r="K209" s="141"/>
      <c r="L209" s="15"/>
    </row>
    <row r="210" spans="2:12" s="16" customFormat="1" ht="33" customHeight="1" x14ac:dyDescent="0.25">
      <c r="B210" s="15"/>
      <c r="C210" s="109" t="s">
        <v>439</v>
      </c>
      <c r="D210" s="109" t="s">
        <v>121</v>
      </c>
      <c r="E210" s="110" t="s">
        <v>346</v>
      </c>
      <c r="F210" s="111" t="s">
        <v>347</v>
      </c>
      <c r="G210" s="112" t="s">
        <v>147</v>
      </c>
      <c r="H210" s="113">
        <v>160</v>
      </c>
      <c r="I210" s="149"/>
      <c r="J210" s="114">
        <f t="shared" si="9"/>
        <v>0</v>
      </c>
      <c r="K210" s="141"/>
      <c r="L210" s="15"/>
    </row>
    <row r="211" spans="2:12" s="16" customFormat="1" ht="21.75" customHeight="1" x14ac:dyDescent="0.25">
      <c r="B211" s="15"/>
      <c r="C211" s="109" t="s">
        <v>304</v>
      </c>
      <c r="D211" s="109" t="s">
        <v>121</v>
      </c>
      <c r="E211" s="110" t="s">
        <v>349</v>
      </c>
      <c r="F211" s="111" t="s">
        <v>350</v>
      </c>
      <c r="G211" s="112" t="s">
        <v>147</v>
      </c>
      <c r="H211" s="113">
        <v>280</v>
      </c>
      <c r="I211" s="149"/>
      <c r="J211" s="114">
        <f t="shared" si="9"/>
        <v>0</v>
      </c>
      <c r="K211" s="141"/>
      <c r="L211" s="15"/>
    </row>
    <row r="212" spans="2:12" s="103" customFormat="1" ht="22.9" customHeight="1" x14ac:dyDescent="0.2">
      <c r="B212" s="102"/>
      <c r="D212" s="104" t="s">
        <v>75</v>
      </c>
      <c r="E212" s="107" t="s">
        <v>351</v>
      </c>
      <c r="F212" s="107" t="s">
        <v>352</v>
      </c>
      <c r="I212" s="198"/>
      <c r="J212" s="114">
        <f t="shared" si="9"/>
        <v>0</v>
      </c>
      <c r="K212" s="140"/>
      <c r="L212" s="102"/>
    </row>
    <row r="213" spans="2:12" s="16" customFormat="1" ht="16.5" customHeight="1" x14ac:dyDescent="0.25">
      <c r="B213" s="15"/>
      <c r="C213" s="109" t="s">
        <v>308</v>
      </c>
      <c r="D213" s="109" t="s">
        <v>121</v>
      </c>
      <c r="E213" s="110" t="s">
        <v>354</v>
      </c>
      <c r="F213" s="111" t="s">
        <v>355</v>
      </c>
      <c r="G213" s="112" t="s">
        <v>303</v>
      </c>
      <c r="H213" s="113">
        <v>1</v>
      </c>
      <c r="I213" s="149"/>
      <c r="J213" s="114">
        <f t="shared" si="9"/>
        <v>0</v>
      </c>
      <c r="K213" s="141"/>
      <c r="L213" s="15"/>
    </row>
    <row r="214" spans="2:12" s="16" customFormat="1" ht="24.2" customHeight="1" x14ac:dyDescent="0.25">
      <c r="B214" s="15"/>
      <c r="C214" s="109" t="s">
        <v>148</v>
      </c>
      <c r="D214" s="109" t="s">
        <v>121</v>
      </c>
      <c r="E214" s="110" t="s">
        <v>357</v>
      </c>
      <c r="F214" s="111" t="s">
        <v>358</v>
      </c>
      <c r="G214" s="112" t="s">
        <v>359</v>
      </c>
      <c r="H214" s="113">
        <v>3</v>
      </c>
      <c r="I214" s="149"/>
      <c r="J214" s="114">
        <f t="shared" si="9"/>
        <v>0</v>
      </c>
      <c r="K214" s="141"/>
      <c r="L214" s="15"/>
    </row>
    <row r="215" spans="2:12" s="16" customFormat="1" ht="24.2" customHeight="1" x14ac:dyDescent="0.25">
      <c r="B215" s="15"/>
      <c r="C215" s="109" t="s">
        <v>442</v>
      </c>
      <c r="D215" s="109" t="s">
        <v>121</v>
      </c>
      <c r="E215" s="110" t="s">
        <v>361</v>
      </c>
      <c r="F215" s="111" t="s">
        <v>362</v>
      </c>
      <c r="G215" s="112" t="s">
        <v>363</v>
      </c>
      <c r="H215" s="113">
        <v>3</v>
      </c>
      <c r="I215" s="149"/>
      <c r="J215" s="114">
        <f t="shared" si="9"/>
        <v>0</v>
      </c>
      <c r="K215" s="141"/>
      <c r="L215" s="15"/>
    </row>
    <row r="216" spans="2:12" s="16" customFormat="1" ht="24.2" customHeight="1" x14ac:dyDescent="0.25">
      <c r="B216" s="15"/>
      <c r="C216" s="109" t="s">
        <v>316</v>
      </c>
      <c r="D216" s="109" t="s">
        <v>121</v>
      </c>
      <c r="E216" s="110" t="s">
        <v>369</v>
      </c>
      <c r="F216" s="111" t="s">
        <v>486</v>
      </c>
      <c r="G216" s="112" t="s">
        <v>367</v>
      </c>
      <c r="H216" s="113">
        <v>1</v>
      </c>
      <c r="I216" s="149"/>
      <c r="J216" s="114">
        <f t="shared" si="9"/>
        <v>0</v>
      </c>
      <c r="K216" s="141"/>
      <c r="L216" s="15"/>
    </row>
    <row r="217" spans="2:12" s="16" customFormat="1" ht="16.5" customHeight="1" x14ac:dyDescent="0.25">
      <c r="B217" s="15"/>
      <c r="C217" s="109" t="s">
        <v>319</v>
      </c>
      <c r="D217" s="109" t="s">
        <v>121</v>
      </c>
      <c r="E217" s="110" t="s">
        <v>372</v>
      </c>
      <c r="F217" s="111" t="s">
        <v>373</v>
      </c>
      <c r="G217" s="112" t="s">
        <v>367</v>
      </c>
      <c r="H217" s="113">
        <v>1</v>
      </c>
      <c r="I217" s="149"/>
      <c r="J217" s="114">
        <f t="shared" si="9"/>
        <v>0</v>
      </c>
      <c r="K217" s="141"/>
      <c r="L217" s="15"/>
    </row>
    <row r="218" spans="2:12" s="16" customFormat="1" ht="21.75" customHeight="1" x14ac:dyDescent="0.25">
      <c r="B218" s="15"/>
      <c r="C218" s="109" t="s">
        <v>333</v>
      </c>
      <c r="D218" s="109" t="s">
        <v>121</v>
      </c>
      <c r="E218" s="110" t="s">
        <v>375</v>
      </c>
      <c r="F218" s="111" t="s">
        <v>376</v>
      </c>
      <c r="G218" s="112" t="s">
        <v>303</v>
      </c>
      <c r="H218" s="113">
        <v>1</v>
      </c>
      <c r="I218" s="149"/>
      <c r="J218" s="114">
        <f t="shared" si="9"/>
        <v>0</v>
      </c>
      <c r="K218" s="141"/>
      <c r="L218" s="15"/>
    </row>
    <row r="219" spans="2:12" s="16" customFormat="1" ht="16.5" customHeight="1" x14ac:dyDescent="0.25">
      <c r="B219" s="15"/>
      <c r="C219" s="109" t="s">
        <v>336</v>
      </c>
      <c r="D219" s="109" t="s">
        <v>121</v>
      </c>
      <c r="E219" s="110" t="s">
        <v>378</v>
      </c>
      <c r="F219" s="111" t="s">
        <v>379</v>
      </c>
      <c r="G219" s="112" t="s">
        <v>156</v>
      </c>
      <c r="H219" s="113">
        <v>1</v>
      </c>
      <c r="I219" s="149"/>
      <c r="J219" s="114">
        <f t="shared" si="9"/>
        <v>0</v>
      </c>
      <c r="K219" s="141"/>
      <c r="L219" s="15"/>
    </row>
    <row r="220" spans="2:12" s="103" customFormat="1" ht="22.9" customHeight="1" x14ac:dyDescent="0.2">
      <c r="B220" s="102"/>
      <c r="D220" s="104" t="s">
        <v>75</v>
      </c>
      <c r="E220" s="107" t="s">
        <v>380</v>
      </c>
      <c r="F220" s="107" t="s">
        <v>381</v>
      </c>
      <c r="I220" s="198"/>
      <c r="J220" s="108">
        <f>SUM(J221:J226)</f>
        <v>0</v>
      </c>
      <c r="K220" s="140"/>
      <c r="L220" s="102"/>
    </row>
    <row r="221" spans="2:12" s="16" customFormat="1" ht="16.5" customHeight="1" x14ac:dyDescent="0.25">
      <c r="B221" s="15"/>
      <c r="C221" s="109" t="s">
        <v>339</v>
      </c>
      <c r="D221" s="109" t="s">
        <v>121</v>
      </c>
      <c r="E221" s="110" t="s">
        <v>383</v>
      </c>
      <c r="F221" s="111" t="s">
        <v>384</v>
      </c>
      <c r="G221" s="112" t="s">
        <v>385</v>
      </c>
      <c r="H221" s="113">
        <v>80</v>
      </c>
      <c r="I221" s="149"/>
      <c r="J221" s="114">
        <f t="shared" ref="J221:J226" si="10">H221*I221</f>
        <v>0</v>
      </c>
      <c r="K221" s="141"/>
      <c r="L221" s="15"/>
    </row>
    <row r="222" spans="2:12" s="16" customFormat="1" ht="16.5" customHeight="1" x14ac:dyDescent="0.25">
      <c r="B222" s="15"/>
      <c r="C222" s="109" t="s">
        <v>342</v>
      </c>
      <c r="D222" s="109" t="s">
        <v>121</v>
      </c>
      <c r="E222" s="110" t="s">
        <v>387</v>
      </c>
      <c r="F222" s="111" t="s">
        <v>388</v>
      </c>
      <c r="G222" s="112" t="s">
        <v>385</v>
      </c>
      <c r="H222" s="113">
        <v>96</v>
      </c>
      <c r="I222" s="149"/>
      <c r="J222" s="114">
        <f t="shared" si="10"/>
        <v>0</v>
      </c>
      <c r="K222" s="141"/>
      <c r="L222" s="15"/>
    </row>
    <row r="223" spans="2:12" s="16" customFormat="1" ht="16.5" customHeight="1" x14ac:dyDescent="0.25">
      <c r="B223" s="15"/>
      <c r="C223" s="109" t="s">
        <v>345</v>
      </c>
      <c r="D223" s="109" t="s">
        <v>121</v>
      </c>
      <c r="E223" s="110" t="s">
        <v>390</v>
      </c>
      <c r="F223" s="111" t="s">
        <v>391</v>
      </c>
      <c r="G223" s="112" t="s">
        <v>385</v>
      </c>
      <c r="H223" s="113">
        <v>24</v>
      </c>
      <c r="I223" s="149"/>
      <c r="J223" s="114">
        <f t="shared" si="10"/>
        <v>0</v>
      </c>
      <c r="K223" s="141"/>
      <c r="L223" s="15"/>
    </row>
    <row r="224" spans="2:12" s="16" customFormat="1" ht="16.5" customHeight="1" x14ac:dyDescent="0.25">
      <c r="B224" s="15"/>
      <c r="C224" s="109" t="s">
        <v>348</v>
      </c>
      <c r="D224" s="109" t="s">
        <v>121</v>
      </c>
      <c r="E224" s="110" t="s">
        <v>393</v>
      </c>
      <c r="F224" s="111" t="s">
        <v>394</v>
      </c>
      <c r="G224" s="112" t="s">
        <v>385</v>
      </c>
      <c r="H224" s="113">
        <v>80</v>
      </c>
      <c r="I224" s="149"/>
      <c r="J224" s="114">
        <f t="shared" si="10"/>
        <v>0</v>
      </c>
      <c r="K224" s="141"/>
      <c r="L224" s="15"/>
    </row>
    <row r="225" spans="2:12" s="16" customFormat="1" ht="16.5" customHeight="1" x14ac:dyDescent="0.25">
      <c r="B225" s="15"/>
      <c r="C225" s="109" t="s">
        <v>353</v>
      </c>
      <c r="D225" s="109" t="s">
        <v>121</v>
      </c>
      <c r="E225" s="110" t="s">
        <v>396</v>
      </c>
      <c r="F225" s="111" t="s">
        <v>397</v>
      </c>
      <c r="G225" s="112" t="s">
        <v>385</v>
      </c>
      <c r="H225" s="113">
        <v>80</v>
      </c>
      <c r="I225" s="149"/>
      <c r="J225" s="114">
        <f t="shared" si="10"/>
        <v>0</v>
      </c>
      <c r="K225" s="141"/>
      <c r="L225" s="15"/>
    </row>
    <row r="226" spans="2:12" s="16" customFormat="1" ht="16.5" customHeight="1" x14ac:dyDescent="0.25">
      <c r="B226" s="15"/>
      <c r="C226" s="109" t="s">
        <v>356</v>
      </c>
      <c r="D226" s="109" t="s">
        <v>121</v>
      </c>
      <c r="E226" s="110" t="s">
        <v>399</v>
      </c>
      <c r="F226" s="111" t="s">
        <v>400</v>
      </c>
      <c r="G226" s="112" t="s">
        <v>385</v>
      </c>
      <c r="H226" s="113">
        <v>24</v>
      </c>
      <c r="I226" s="149"/>
      <c r="J226" s="114">
        <f t="shared" si="10"/>
        <v>0</v>
      </c>
      <c r="K226" s="141"/>
      <c r="L226" s="15"/>
    </row>
    <row r="227" spans="2:12" s="103" customFormat="1" ht="22.9" customHeight="1" x14ac:dyDescent="0.2">
      <c r="B227" s="102"/>
      <c r="D227" s="104" t="s">
        <v>75</v>
      </c>
      <c r="E227" s="107" t="s">
        <v>401</v>
      </c>
      <c r="F227" s="107" t="s">
        <v>402</v>
      </c>
      <c r="I227" s="198"/>
      <c r="J227" s="108">
        <f>J228</f>
        <v>0</v>
      </c>
      <c r="K227" s="140"/>
      <c r="L227" s="102"/>
    </row>
    <row r="228" spans="2:12" s="16" customFormat="1" ht="16.5" customHeight="1" x14ac:dyDescent="0.25">
      <c r="B228" s="15"/>
      <c r="C228" s="115" t="s">
        <v>360</v>
      </c>
      <c r="D228" s="115" t="s">
        <v>149</v>
      </c>
      <c r="E228" s="116" t="s">
        <v>404</v>
      </c>
      <c r="F228" s="117" t="s">
        <v>405</v>
      </c>
      <c r="G228" s="118" t="s">
        <v>303</v>
      </c>
      <c r="H228" s="119">
        <v>1</v>
      </c>
      <c r="I228" s="155"/>
      <c r="J228" s="155">
        <f t="shared" ref="J228" si="11">H228*I228</f>
        <v>0</v>
      </c>
      <c r="K228" s="142"/>
      <c r="L228" s="121"/>
    </row>
    <row r="229" spans="2:12" s="103" customFormat="1" ht="25.9" customHeight="1" x14ac:dyDescent="0.2">
      <c r="B229" s="102"/>
      <c r="D229" s="104" t="s">
        <v>75</v>
      </c>
      <c r="E229" s="105" t="s">
        <v>406</v>
      </c>
      <c r="F229" s="105" t="s">
        <v>407</v>
      </c>
      <c r="I229" s="198"/>
      <c r="J229" s="106">
        <f>J230</f>
        <v>0</v>
      </c>
      <c r="K229" s="140"/>
      <c r="L229" s="102"/>
    </row>
    <row r="230" spans="2:12" s="103" customFormat="1" ht="22.9" customHeight="1" x14ac:dyDescent="0.2">
      <c r="B230" s="102"/>
      <c r="D230" s="104" t="s">
        <v>75</v>
      </c>
      <c r="E230" s="107" t="s">
        <v>408</v>
      </c>
      <c r="F230" s="107" t="s">
        <v>409</v>
      </c>
      <c r="I230" s="198"/>
      <c r="J230" s="108">
        <f>SUM(J231:J237)</f>
        <v>0</v>
      </c>
      <c r="K230" s="140"/>
      <c r="L230" s="102"/>
    </row>
    <row r="231" spans="2:12" s="16" customFormat="1" ht="24.2" customHeight="1" x14ac:dyDescent="0.25">
      <c r="B231" s="15"/>
      <c r="C231" s="109" t="s">
        <v>364</v>
      </c>
      <c r="D231" s="109" t="s">
        <v>121</v>
      </c>
      <c r="E231" s="110" t="s">
        <v>411</v>
      </c>
      <c r="F231" s="111" t="s">
        <v>412</v>
      </c>
      <c r="G231" s="112" t="s">
        <v>156</v>
      </c>
      <c r="H231" s="113">
        <v>1</v>
      </c>
      <c r="I231" s="149"/>
      <c r="J231" s="114">
        <f t="shared" ref="J231:J237" si="12">H231*I231</f>
        <v>0</v>
      </c>
      <c r="K231" s="141"/>
      <c r="L231" s="15"/>
    </row>
    <row r="232" spans="2:12" s="16" customFormat="1" ht="16.5" customHeight="1" x14ac:dyDescent="0.25">
      <c r="B232" s="15"/>
      <c r="C232" s="109" t="s">
        <v>368</v>
      </c>
      <c r="D232" s="109" t="s">
        <v>121</v>
      </c>
      <c r="E232" s="110" t="s">
        <v>414</v>
      </c>
      <c r="F232" s="111" t="s">
        <v>415</v>
      </c>
      <c r="G232" s="112" t="s">
        <v>156</v>
      </c>
      <c r="H232" s="113">
        <v>1</v>
      </c>
      <c r="I232" s="149"/>
      <c r="J232" s="114">
        <f t="shared" si="12"/>
        <v>0</v>
      </c>
      <c r="K232" s="141"/>
      <c r="L232" s="15"/>
    </row>
    <row r="233" spans="2:12" s="16" customFormat="1" ht="16.5" customHeight="1" x14ac:dyDescent="0.25">
      <c r="B233" s="15"/>
      <c r="C233" s="109" t="s">
        <v>371</v>
      </c>
      <c r="D233" s="109" t="s">
        <v>121</v>
      </c>
      <c r="E233" s="110" t="s">
        <v>417</v>
      </c>
      <c r="F233" s="111" t="s">
        <v>418</v>
      </c>
      <c r="G233" s="112" t="s">
        <v>156</v>
      </c>
      <c r="H233" s="113">
        <v>1</v>
      </c>
      <c r="I233" s="149"/>
      <c r="J233" s="114">
        <f t="shared" si="12"/>
        <v>0</v>
      </c>
      <c r="K233" s="141"/>
      <c r="L233" s="15"/>
    </row>
    <row r="234" spans="2:12" s="16" customFormat="1" ht="16.5" customHeight="1" x14ac:dyDescent="0.25">
      <c r="B234" s="15"/>
      <c r="C234" s="109" t="s">
        <v>395</v>
      </c>
      <c r="D234" s="109" t="s">
        <v>121</v>
      </c>
      <c r="E234" s="110" t="s">
        <v>420</v>
      </c>
      <c r="F234" s="111" t="s">
        <v>421</v>
      </c>
      <c r="G234" s="112" t="s">
        <v>156</v>
      </c>
      <c r="H234" s="113">
        <v>1</v>
      </c>
      <c r="I234" s="149"/>
      <c r="J234" s="114">
        <f t="shared" si="12"/>
        <v>0</v>
      </c>
      <c r="K234" s="141"/>
      <c r="L234" s="15"/>
    </row>
    <row r="235" spans="2:12" s="16" customFormat="1" ht="16.5" customHeight="1" x14ac:dyDescent="0.25">
      <c r="B235" s="15"/>
      <c r="C235" s="109" t="s">
        <v>398</v>
      </c>
      <c r="D235" s="109" t="s">
        <v>121</v>
      </c>
      <c r="E235" s="110" t="s">
        <v>423</v>
      </c>
      <c r="F235" s="111" t="s">
        <v>424</v>
      </c>
      <c r="G235" s="112" t="s">
        <v>156</v>
      </c>
      <c r="H235" s="113">
        <v>1</v>
      </c>
      <c r="I235" s="149"/>
      <c r="J235" s="114">
        <f t="shared" si="12"/>
        <v>0</v>
      </c>
      <c r="K235" s="141"/>
      <c r="L235" s="15"/>
    </row>
    <row r="236" spans="2:12" s="16" customFormat="1" ht="16.5" customHeight="1" x14ac:dyDescent="0.25">
      <c r="B236" s="15"/>
      <c r="C236" s="109" t="s">
        <v>403</v>
      </c>
      <c r="D236" s="109" t="s">
        <v>121</v>
      </c>
      <c r="E236" s="110" t="s">
        <v>426</v>
      </c>
      <c r="F236" s="111" t="s">
        <v>427</v>
      </c>
      <c r="G236" s="112" t="s">
        <v>156</v>
      </c>
      <c r="H236" s="113">
        <v>1</v>
      </c>
      <c r="I236" s="149"/>
      <c r="J236" s="114">
        <f t="shared" si="12"/>
        <v>0</v>
      </c>
      <c r="K236" s="141"/>
      <c r="L236" s="15"/>
    </row>
    <row r="237" spans="2:12" s="16" customFormat="1" ht="44.25" customHeight="1" x14ac:dyDescent="0.25">
      <c r="B237" s="15"/>
      <c r="C237" s="109" t="s">
        <v>374</v>
      </c>
      <c r="D237" s="109" t="s">
        <v>121</v>
      </c>
      <c r="E237" s="110" t="s">
        <v>487</v>
      </c>
      <c r="F237" s="111" t="s">
        <v>488</v>
      </c>
      <c r="G237" s="112" t="s">
        <v>367</v>
      </c>
      <c r="H237" s="113">
        <v>1</v>
      </c>
      <c r="I237" s="149"/>
      <c r="J237" s="114">
        <f t="shared" si="12"/>
        <v>0</v>
      </c>
      <c r="K237" s="141"/>
      <c r="L237" s="15"/>
    </row>
    <row r="238" spans="2:12" s="16" customFormat="1" ht="6.95" customHeight="1" x14ac:dyDescent="0.25">
      <c r="B238" s="29"/>
      <c r="C238" s="30"/>
      <c r="D238" s="30"/>
      <c r="E238" s="30"/>
      <c r="F238" s="30"/>
      <c r="G238" s="30"/>
      <c r="H238" s="30"/>
      <c r="I238" s="30"/>
      <c r="J238" s="30"/>
      <c r="K238" s="126"/>
      <c r="L238" s="15"/>
    </row>
  </sheetData>
  <sheetProtection sheet="1" objects="1" scenarios="1" selectLockedCells="1"/>
  <mergeCells count="8">
    <mergeCell ref="E87:H87"/>
    <mergeCell ref="E122:H122"/>
    <mergeCell ref="E124:H124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paperSize="9" scale="62" orientation="portrait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Rekapitulace</vt:lpstr>
      <vt:lpstr>A1-1</vt:lpstr>
      <vt:lpstr>A1-2</vt:lpstr>
      <vt:lpstr>A1-3</vt:lpstr>
      <vt:lpstr>A1-4</vt:lpstr>
      <vt:lpstr>A1-5</vt:lpstr>
      <vt:lpstr>A1-schodiště</vt:lpstr>
      <vt:lpstr>'A1-1'!Oblast_tisku</vt:lpstr>
      <vt:lpstr>'A1-schodiště'!Oblast_tisku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Jiří</dc:creator>
  <cp:lastModifiedBy>Vaněk Jiří</cp:lastModifiedBy>
  <cp:lastPrinted>2026-02-26T09:35:19Z</cp:lastPrinted>
  <dcterms:created xsi:type="dcterms:W3CDTF">2026-02-25T13:39:09Z</dcterms:created>
  <dcterms:modified xsi:type="dcterms:W3CDTF">2026-04-16T11:00:18Z</dcterms:modified>
</cp:coreProperties>
</file>