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pe\Dropbox\_energetikastaveb\projekty staveb\SOUPS Charbulova\_Charbulova sociálky\___II. Etapa\"/>
    </mc:Choice>
  </mc:AlternateContent>
  <xr:revisionPtr revIDLastSave="0" documentId="13_ncr:1_{BE729112-507E-46FD-BCE0-7CE5C98725F6}" xr6:coauthVersionLast="47" xr6:coauthVersionMax="47" xr10:uidLastSave="{00000000-0000-0000-0000-000000000000}"/>
  <bookViews>
    <workbookView xWindow="28680" yWindow="-1920" windowWidth="29040" windowHeight="17790" xr2:uid="{A10CC51F-9AC8-4CFE-AAA0-8E893A24DF08}"/>
  </bookViews>
  <sheets>
    <sheet name="Rozpočet Celkový" sheetId="7" r:id="rId1"/>
    <sheet name="1pp M+Ž A-vlevo" sheetId="9" r:id="rId2"/>
    <sheet name="1+2np M+Ž A-vlevo" sheetId="1" r:id="rId3"/>
    <sheet name="3np M+Ž A-vlevo" sheetId="8" r:id="rId4"/>
    <sheet name="Odpočty-niance" sheetId="4" r:id="rId5"/>
    <sheet name="Souhrnné položky+VRN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__sok1">#REF!</definedName>
    <definedName name="____________________sok2">'[1]Plocha Fve Ovesný'!#REF!</definedName>
    <definedName name="____________________sok3">#REF!</definedName>
    <definedName name="____________________sok5">#REF!</definedName>
    <definedName name="____________________spk4">#REF!</definedName>
    <definedName name="___________________sok1">#REF!</definedName>
    <definedName name="___________________sok2">'[1]Plocha Fve Ovesný'!#REF!</definedName>
    <definedName name="___________________sok3">#REF!</definedName>
    <definedName name="___________________sok5">#REF!</definedName>
    <definedName name="___________________spk4">#REF!</definedName>
    <definedName name="__________________sok1">#REF!</definedName>
    <definedName name="__________________sok2">'[1]Plocha Fve Ovesný'!#REF!</definedName>
    <definedName name="__________________sok3">#REF!</definedName>
    <definedName name="__________________sok5">#REF!</definedName>
    <definedName name="__________________spk4">#REF!</definedName>
    <definedName name="________________sok1">#REF!</definedName>
    <definedName name="________________sok2">'[1]Plocha Fve Ovesný'!#REF!</definedName>
    <definedName name="________________sok3">#REF!</definedName>
    <definedName name="________________sok5">#REF!</definedName>
    <definedName name="________________spk4">#REF!</definedName>
    <definedName name="______________sok1">#REF!</definedName>
    <definedName name="______________sok2">'[1]Plocha Fve Ovesný'!#REF!</definedName>
    <definedName name="______________sok3">#REF!</definedName>
    <definedName name="______________sok5">#REF!</definedName>
    <definedName name="______________spk4">#REF!</definedName>
    <definedName name="_____________sok1">#REF!</definedName>
    <definedName name="_____________sok2">'[1]Plocha Fve Ovesný'!#REF!</definedName>
    <definedName name="_____________sok3">#REF!</definedName>
    <definedName name="_____________sok5">#REF!</definedName>
    <definedName name="_____________spk4">#REF!</definedName>
    <definedName name="___________sok1">#REF!</definedName>
    <definedName name="___________sok2">'[1]Plocha Fve Ovesný'!#REF!</definedName>
    <definedName name="___________sok3">#REF!</definedName>
    <definedName name="___________sok5">#REF!</definedName>
    <definedName name="___________spk4">#REF!</definedName>
    <definedName name="__________sok1">#REF!</definedName>
    <definedName name="__________sok2">'[2]Plocha Fve Ovesný'!#REF!</definedName>
    <definedName name="__________sok3">#REF!</definedName>
    <definedName name="__________sok5">#REF!</definedName>
    <definedName name="__________spk4">#REF!</definedName>
    <definedName name="_________sok1">#REF!</definedName>
    <definedName name="_________sok2">'[1]Plocha Fve Ovesný'!#REF!</definedName>
    <definedName name="_________sok3">#REF!</definedName>
    <definedName name="_________sok5">#REF!</definedName>
    <definedName name="_________spk4">#REF!</definedName>
    <definedName name="_______sok1">#REF!</definedName>
    <definedName name="_______sok2">'[1]Plocha Fve Ovesný'!#REF!</definedName>
    <definedName name="_______sok3">#REF!</definedName>
    <definedName name="_______sok5">#REF!</definedName>
    <definedName name="_______spk4">#REF!</definedName>
    <definedName name="______sok1">#REF!</definedName>
    <definedName name="______sok2">'[2]Plocha Fve Ovesný'!#REF!</definedName>
    <definedName name="______sok3">#REF!</definedName>
    <definedName name="______sok5">#REF!</definedName>
    <definedName name="______spk4">#REF!</definedName>
    <definedName name="_____sok1">#REF!</definedName>
    <definedName name="_____sok2">'[1]Plocha Fve Ovesný'!#REF!</definedName>
    <definedName name="_____sok3">#REF!</definedName>
    <definedName name="_____sok5">#REF!</definedName>
    <definedName name="_____spk4">#REF!</definedName>
    <definedName name="___sok1">#REF!</definedName>
    <definedName name="___sok2">'[1]Plocha Fve Ovesný'!#REF!</definedName>
    <definedName name="___sok3">#REF!</definedName>
    <definedName name="___sok5">#REF!</definedName>
    <definedName name="___spk4">#REF!</definedName>
    <definedName name="__sok1">#REF!</definedName>
    <definedName name="__sok2">'[1]Plocha Fve Ovesný'!#REF!</definedName>
    <definedName name="__sok3">#REF!</definedName>
    <definedName name="__sok5">#REF!</definedName>
    <definedName name="__spk4">#REF!</definedName>
    <definedName name="_sok1">#REF!</definedName>
    <definedName name="_sok2">'[1]Plocha Fve Ovesný'!#REF!</definedName>
    <definedName name="_sok3">#REF!</definedName>
    <definedName name="_sok5">#REF!</definedName>
    <definedName name="_spk4">#REF!</definedName>
    <definedName name="adam2">#REF!</definedName>
    <definedName name="Aenv">'[3]Matoušek Tuning'!$C$8</definedName>
    <definedName name="aevp">'[3]Loder Hutisko (4)final'!$B$15</definedName>
    <definedName name="AK_Atfa">[4]Optimalizace!$C$8</definedName>
    <definedName name="AK_kWh">[4]Optimalizace!$C$9</definedName>
    <definedName name="Auer_kWh_dř">'[5]2013 vykazy ENB'!$F$78</definedName>
    <definedName name="Auer_kWh_el">'[5]2013 vykazy ENB'!$F$80</definedName>
    <definedName name="Auer_kWh_pl">'[5]2013 vykazy ENB'!$F$79</definedName>
    <definedName name="bsazba">[6]Nákladovost!$D$32</definedName>
    <definedName name="Celet_a">'[3]epRD Sedlecký'!$F$25</definedName>
    <definedName name="Celet_b">'[3]epRD Sedlecký'!$F$26</definedName>
    <definedName name="Celet_podlaha_01">'[3]epRD Sedlecký'!$B$26</definedName>
    <definedName name="Celet_stena_01">'[3]epRD Sedlecký'!$B$25</definedName>
    <definedName name="Celet_strecha_02">'[3]epRD Sedlecký'!$B$28</definedName>
    <definedName name="Celet_střecha_01">'[3]epRD Sedlecký'!$B$27</definedName>
    <definedName name="Cena">'[7]Návratnost tepelných mostů'!$D$3</definedName>
    <definedName name="CPD_dotace">[8]CPD_číselníky!$F$2:$F$6</definedName>
    <definedName name="CPD_konstrukce">[8]CPD_konstrukce!$C$2:$C$21</definedName>
    <definedName name="CPD_kraj">[8]CPD_číselníky!$B$2:$B$15</definedName>
    <definedName name="CPD_PENB_trida">[8]CPD_číselníky!$J$2:$J$8</definedName>
    <definedName name="CPD_podlahova_plocha">[8]CPD_číselníky!$G$2:$G$7</definedName>
    <definedName name="CPD_potreba_metodika">[8]CPD_číselníky!$H$2:$H$7</definedName>
    <definedName name="CPD_primarni_metodika">[8]CPD_číselníky!$I$2:$I$7</definedName>
    <definedName name="CPD_typ_budovy">[8]CPD_číselníky!$C$2:$C$10</definedName>
    <definedName name="CPD_země">[8]CPD_číselníky!$A$2:$A$43</definedName>
    <definedName name="dřel">'[9]ES Dudek Vladimir'!$D$24</definedName>
    <definedName name="dřevo">'[9]ES Dudek Vladimir'!$D$22</definedName>
    <definedName name="Dt">'[7]Návratnost tepelných mostů'!$D$2</definedName>
    <definedName name="E_širka">'[9]Velešovice Vykazy'!$D$19</definedName>
    <definedName name="e_vyska">'[9]Velešovice Vykazy'!$D$18</definedName>
    <definedName name="Erdreich_Gebaeudedaten_Umfang_Bodenplatte">[10]Zemina!$G$17</definedName>
    <definedName name="euro1">'[3]Plocha Fve Ovesný'!#REF!</definedName>
    <definedName name="euro1per">'[11]Plocha Fve Ovesný'!#REF!</definedName>
    <definedName name="evp">'[3]Blažovice Janošik'!$A$2</definedName>
    <definedName name="Fenstardaten1per">#REF!</definedName>
    <definedName name="FensterDatein2">#REF!</definedName>
    <definedName name="Fensterdaten">#REF!</definedName>
    <definedName name="Fensterdaten1">#REF!</definedName>
    <definedName name="Fensterdaten2">#REF!</definedName>
    <definedName name="FVepanel1">'[3]Plocha Fve Ovesný'!$C$6</definedName>
    <definedName name="gall_KW">'[3]Gallašova optimalizace (2)'!$B$35</definedName>
    <definedName name="garaž">[6]Nákladovost!$D$36</definedName>
    <definedName name="chytry_A">[3]Chytrý!$C$3</definedName>
    <definedName name="IP_Flag" hidden="1">FALSE</definedName>
    <definedName name="IPV_00">#REF!</definedName>
    <definedName name="IPV_01">#REF!</definedName>
    <definedName name="IPV_01.1">#REF!</definedName>
    <definedName name="IPV_02">'[1]Plocha Fve Ovesný'!#REF!</definedName>
    <definedName name="IPV_02.1">#REF!</definedName>
    <definedName name="IPV_03">#REF!</definedName>
    <definedName name="IPV_04.1">#REF!</definedName>
    <definedName name="IPV_05">#REF!</definedName>
    <definedName name="IPV_0e.1">'[3]Plocha Fve Ovesný'!#REF!</definedName>
    <definedName name="IPV_0e1.2">'[11]Plocha Fve Ovesný'!#REF!</definedName>
    <definedName name="IPV_0tm1">#REF!</definedName>
    <definedName name="IPV_0zem1">#REF!</definedName>
    <definedName name="kilowata">'[9]ES Dudek Vladimir'!$D$23</definedName>
    <definedName name="kilowata1">'[3]Matoušek Tuning'!$C$9</definedName>
    <definedName name="Kkwh">'[3]NERD Kocáb'!$M$58</definedName>
    <definedName name="Kmacholda">'[3]NERD Kocáb'!$L$58</definedName>
    <definedName name="kocabFa1">'[3]Kocáb porovnání '!$G$11</definedName>
    <definedName name="kWkocian">'[12]Okřina optimalizace'!$C$9</definedName>
    <definedName name="kWloder">'[3]Loder optimalizace'!$C$9</definedName>
    <definedName name="kwlux">'[3]LUX Tuning'!$C$9</definedName>
    <definedName name="kwobst">[13]Optimalizace!$C$9</definedName>
    <definedName name="la">'[3]CELET-Dočkal'!$B$33</definedName>
    <definedName name="lac">'[3]CELET-Dočkal'!$D$33</definedName>
    <definedName name="lb">'[3]CELET-Dočkal'!$B$34</definedName>
    <definedName name="lbc">'[3]CELET-Dočkal'!$D$34</definedName>
    <definedName name="mach">'[12]Okřina optimalizace'!$F$8</definedName>
    <definedName name="Macholda">'[12]LUKOVANY optimalizace 2'!$C$10</definedName>
    <definedName name="Nachweis_Umbautes_Volumen">[14]Hodnocení!$K$23</definedName>
    <definedName name="Nachweis_Zahl_WE">[8]Hodnocení!$C$24</definedName>
    <definedName name="NZemina">#REF!</definedName>
    <definedName name="_xlnm.Print_Area" localSheetId="2">'1+2np M+Ž A-vlevo'!$A$1:$I$89</definedName>
    <definedName name="_xlnm.Print_Area" localSheetId="1">'1pp M+Ž A-vlevo'!$A$1:$I$100</definedName>
    <definedName name="_xlnm.Print_Area" localSheetId="3">'3np M+Ž A-vlevo'!$A$1:$I$66</definedName>
    <definedName name="_xlnm.Print_Area" localSheetId="4">'Odpočty-niance'!$A$1:$J$21</definedName>
    <definedName name="_xlnm.Print_Area" localSheetId="0">'Rozpočet Celkový'!$A$1:$I$35</definedName>
    <definedName name="_xlnm.Print_Area" localSheetId="5">'Souhrnné položky+VRN'!$A$1:$J$34</definedName>
    <definedName name="obstpdl">[13]Optimalizace!$C$8</definedName>
    <definedName name="oooo">#REF!</definedName>
    <definedName name="Output_Heizwaerme_Monatsverfahren">[10]Hodnocení!$F$32</definedName>
    <definedName name="Output_Primaerenergiekennwert">[8]Hodnocení!$F$39</definedName>
    <definedName name="pasive">[6]Nákladovost!$D$34</definedName>
    <definedName name="PHPP_Daten_Bausystem_Ziffer">[10]Data!$A$198:$A$217</definedName>
    <definedName name="PHPP_Daten_Bautyp">[10]Data!$B$621:$B$628</definedName>
    <definedName name="PHPP_Daten_Energetische_Gebaeudekategorie">[10]Data!$D$621:$D$625</definedName>
    <definedName name="PHPP_Daten_Fernwaerme">[10]Data!$C$16:$C$25</definedName>
    <definedName name="PHPP_Daten_Gebaeudeart">[10]Data!$A$621:$A$642</definedName>
    <definedName name="PHPP_Daten_IWQ_Art_Werte">[10]Data!$B$92:$B$93</definedName>
    <definedName name="PHPP_Daten_IWQ_Gebaeudeart">[10]Data!$B$87:$B$89</definedName>
    <definedName name="PHPP_Daten_JaNeinAbfrage">[10]Data!$A$220:$A$222</definedName>
    <definedName name="PHPP_Daten_Kochen">[10]Data!$B$59:$B$61</definedName>
    <definedName name="PHPP_Daten_Komponentensortierung">[10]Data!$A$194:$A$195</definedName>
    <definedName name="PHPP_Daten_Konstruktion">[10]Data!$C$621:$C$624</definedName>
    <definedName name="PHPP_Daten_Nachweis_Gebaeudetyp">[10]Data!$B$64:$B$65</definedName>
    <definedName name="PHPP_Daten_Nachweis_Personenzahl">[10]Data!$B$68:$B$69</definedName>
    <definedName name="PHPP_Daten_Staedtebaulicher_Kontext">[10]Data!$F$621:$F$631</definedName>
    <definedName name="PHPP_Daten_Status">[10]Data!$E$621:$E$623</definedName>
    <definedName name="PHPP_Daten_Typ_Gas">[10]Data!$D$31:$D$32</definedName>
    <definedName name="PHPP_Daten_Waermeerzeuger">[10]Data!$B$31:$B$41</definedName>
    <definedName name="PHPP_Daten_Waeschetrocknen">[10]Data!$B$50:$B$55</definedName>
    <definedName name="PHPP_Daten_Wasseranschluss">[10]Data!$B$45:$B$46</definedName>
    <definedName name="PHPP_Daten_Zertifizierung">[10]Data!$G$621:$G$622</definedName>
    <definedName name="PHPP_Daten_Zertifizierungstyp">[10]Data!$B$76:$B$78</definedName>
    <definedName name="PHPP_Flaechen_Liste_Bauteile">[10]Plochy!$AN$40:$AN$139</definedName>
    <definedName name="PHPP_Komponenten_Liste_Bauteilaufbauten">[10]Prvky!$FZ$12:$FZ$412</definedName>
    <definedName name="PHPP_Komponenten_Liste_Fensterrahmen">[10]Prvky!$GH$12:$GH$412</definedName>
    <definedName name="PHPP_Komponenten_Liste_Kompaktgeraet">[10]Prvky!$GP$12:$GP$412</definedName>
    <definedName name="PHPP_Komponenten_Liste_Verglasung">[10]Prvky!$GD$12:$GD$412</definedName>
    <definedName name="PHPP_Komponenten_Liste_Waermerueckgewinnungsgeraet">[10]Prvky!$GL$12:$GL$412</definedName>
    <definedName name="PHPP_Strom_NiWo_Kochen">'[10]Elektřina Nebyt'!$AP$72:$AP$73</definedName>
    <definedName name="PHPP_Strom_NiWo_Spuelen">'[10]Elektřina Nebyt'!$AU$72:$AU$73</definedName>
    <definedName name="PHPP_WP_Anzahl_Waermepumpen">[10]TČ!$I$520:$I$521</definedName>
    <definedName name="PHPP_WP_Bezeichnung_WP">[10]TČ!$B$519:$B$534</definedName>
    <definedName name="PHPP_WP_gleiche_Waermesenkentemperatur">[10]TČ!$N$524:$N$525</definedName>
    <definedName name="PHPP_WP_Speicher_ja_nein">[10]TČ!$N$521:$N$522</definedName>
    <definedName name="PHPP_WP_Steuerstrategie">[10]TČ!$P$521:$P$522</definedName>
    <definedName name="PHPP_WP_Verteilsystem">[10]TČ!$Q$521:$Q$523</definedName>
    <definedName name="PHPP_WP_Vorrang">[10]TČ!$S$521:$S$522</definedName>
    <definedName name="PHPP_WP_Waermeuebertragung">[10]TČ!$R$521:$R$522</definedName>
    <definedName name="plochaPanelu1">'[3]Cena Fve'!$B$32</definedName>
    <definedName name="podlaha">'[9]ES Dudek Vladimir'!$B$6</definedName>
    <definedName name="r_faktor">'[3]Šěrba Optimalizace'!$I$9</definedName>
    <definedName name="rocnakl">'[12]Okřina optimalizace'!$M$14</definedName>
    <definedName name="rozdro01">'[15]Porovnni provoz nakladu 2018'!$H$3</definedName>
    <definedName name="rš_dočkal">'[3]CELET-Dočkal (3)'!$B$84</definedName>
    <definedName name="secansky0">'[9]Sečanský Optimalizace NZU'!$C$8</definedName>
    <definedName name="secansky1">'[9]Sečanský Optimalizace NZU'!$C$9</definedName>
    <definedName name="sevcikstrecha1">[3]Ševčík!$B$20</definedName>
    <definedName name="sklep">[6]Nákladovost!$D$35</definedName>
    <definedName name="sskwh">'[12]Okřina optimalizace'!$J$14</definedName>
    <definedName name="straznice">[3]Chytrý!$C$17</definedName>
    <definedName name="suchanek">'[3]Suchanek Tuning'!$C$9</definedName>
    <definedName name="svj">'[3]CELET-Dočkal'!$B$30</definedName>
    <definedName name="svprum">'[3]CELET-Dočkal'!$B$22</definedName>
    <definedName name="svs">'[3]CELET-Dočkal'!$B$29</definedName>
    <definedName name="Š_uhel_01">[6]Okna!$D$53</definedName>
    <definedName name="Š_uhel_02">[6]Okna!$C$53</definedName>
    <definedName name="Š_uhel_03.2np">[6]Okna!$C$56</definedName>
    <definedName name="tlp">'[3]CELET-Dočkal'!$B$28</definedName>
    <definedName name="tls">'[3]CELET-Dočkal'!$B$26</definedName>
    <definedName name="tlstr">'[3]CELET-Dočkal'!$B$27</definedName>
    <definedName name="TM_kce">#REF!</definedName>
    <definedName name="twinner">'[3]Loder Hutisko (4)final'!$E$19</definedName>
    <definedName name="typ_zdroje">'[16]TNI 73 0329'!$B$144:$B$155</definedName>
    <definedName name="uhel">[13]Okna!$C$52</definedName>
    <definedName name="vybiral_Z1">'[3]Vybíral - Libice (2)'!$B$29</definedName>
    <definedName name="Wppanel">'[3]Plocha Fve Ovesný'!$E$6</definedName>
    <definedName name="WPpanel0">'[3]Cena Fve'!$E$6</definedName>
    <definedName name="zemanH">[12]Zemanova!$C$12</definedName>
    <definedName name="zmenaX">'[3]Loder Hutisko (4)final'!$B$20</definedName>
    <definedName name="zvyseni">'[3]Loder Hutisko'!$B$19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9" l="1"/>
  <c r="D70" i="9"/>
  <c r="D60" i="9"/>
  <c r="D17" i="9"/>
  <c r="D18" i="9"/>
  <c r="G80" i="9"/>
  <c r="G81" i="9"/>
  <c r="G84" i="9"/>
  <c r="G45" i="9"/>
  <c r="G46" i="9"/>
  <c r="G53" i="9"/>
  <c r="G76" i="9"/>
  <c r="G59" i="9"/>
  <c r="G73" i="9"/>
  <c r="G56" i="1"/>
  <c r="G44" i="9"/>
  <c r="G11" i="9"/>
  <c r="G78" i="9"/>
  <c r="G83" i="9"/>
  <c r="G68" i="9"/>
  <c r="G18" i="6"/>
  <c r="G71" i="9"/>
  <c r="G65" i="1"/>
  <c r="H65" i="1"/>
  <c r="G43" i="9"/>
  <c r="G38" i="8"/>
  <c r="D18" i="8"/>
  <c r="D44" i="8"/>
  <c r="D43" i="8"/>
  <c r="D42" i="8"/>
  <c r="G42" i="8"/>
  <c r="H46" i="8" s="1"/>
  <c r="G43" i="8"/>
  <c r="D41" i="8"/>
  <c r="G41" i="8"/>
  <c r="G44" i="8"/>
  <c r="G45" i="8"/>
  <c r="G46" i="8"/>
  <c r="D39" i="1"/>
  <c r="G39" i="1"/>
  <c r="H44" i="1" s="1"/>
  <c r="D18" i="1"/>
  <c r="D42" i="1"/>
  <c r="D41" i="1"/>
  <c r="D40" i="1"/>
  <c r="G40" i="1"/>
  <c r="G41" i="1"/>
  <c r="G42" i="1"/>
  <c r="G43" i="1"/>
  <c r="G44" i="1"/>
  <c r="H15" i="4"/>
  <c r="H12" i="4"/>
  <c r="H9" i="4"/>
  <c r="H5" i="4"/>
  <c r="H19" i="6"/>
  <c r="H16" i="6"/>
  <c r="G33" i="6"/>
  <c r="D64" i="9"/>
  <c r="G64" i="9"/>
  <c r="D65" i="9"/>
  <c r="G65" i="9"/>
  <c r="G12" i="6"/>
  <c r="H13" i="6" s="1"/>
  <c r="D51" i="9"/>
  <c r="G51" i="9"/>
  <c r="D50" i="9"/>
  <c r="D52" i="9"/>
  <c r="D49" i="9"/>
  <c r="G49" i="9"/>
  <c r="G18" i="9"/>
  <c r="D22" i="9"/>
  <c r="D79" i="9"/>
  <c r="G55" i="9"/>
  <c r="G63" i="9"/>
  <c r="G31" i="9"/>
  <c r="D30" i="9"/>
  <c r="G30" i="9"/>
  <c r="H46" i="9" s="1"/>
  <c r="G29" i="9"/>
  <c r="G28" i="9"/>
  <c r="G27" i="9"/>
  <c r="G9" i="9"/>
  <c r="G10" i="9"/>
  <c r="G12" i="9"/>
  <c r="G14" i="9"/>
  <c r="C3" i="7"/>
  <c r="G77" i="9"/>
  <c r="G75" i="9"/>
  <c r="G74" i="9"/>
  <c r="G72" i="9"/>
  <c r="G70" i="9"/>
  <c r="G69" i="9"/>
  <c r="G67" i="9"/>
  <c r="D66" i="9"/>
  <c r="G61" i="9"/>
  <c r="D56" i="9"/>
  <c r="G56" i="9"/>
  <c r="G42" i="9"/>
  <c r="G41" i="9"/>
  <c r="D40" i="9"/>
  <c r="G39" i="9"/>
  <c r="G38" i="9"/>
  <c r="G37" i="9"/>
  <c r="G36" i="9"/>
  <c r="G35" i="9"/>
  <c r="G34" i="9"/>
  <c r="G33" i="9"/>
  <c r="G32" i="9"/>
  <c r="G24" i="9"/>
  <c r="G23" i="9"/>
  <c r="G21" i="9"/>
  <c r="G20" i="9"/>
  <c r="G19" i="9"/>
  <c r="G17" i="9"/>
  <c r="G16" i="9"/>
  <c r="G15" i="9"/>
  <c r="G7" i="9"/>
  <c r="G6" i="9"/>
  <c r="G5" i="9"/>
  <c r="G4" i="9"/>
  <c r="H7" i="9" s="1"/>
  <c r="C1" i="9"/>
  <c r="F25" i="4"/>
  <c r="G25" i="4"/>
  <c r="G24" i="4"/>
  <c r="G8" i="6"/>
  <c r="G37" i="8"/>
  <c r="D54" i="1"/>
  <c r="G54" i="1"/>
  <c r="D56" i="8"/>
  <c r="G56" i="8"/>
  <c r="G65" i="8"/>
  <c r="G63" i="8"/>
  <c r="G62" i="8"/>
  <c r="G61" i="8"/>
  <c r="G60" i="8"/>
  <c r="G59" i="8"/>
  <c r="G58" i="8"/>
  <c r="G57" i="8"/>
  <c r="G55" i="8"/>
  <c r="G54" i="8"/>
  <c r="G53" i="8"/>
  <c r="G52" i="8"/>
  <c r="G51" i="8"/>
  <c r="D50" i="8"/>
  <c r="D49" i="8"/>
  <c r="G49" i="8"/>
  <c r="D48" i="8"/>
  <c r="G48" i="8"/>
  <c r="H65" i="8" s="1"/>
  <c r="G39" i="8"/>
  <c r="G36" i="8"/>
  <c r="G35" i="8"/>
  <c r="D34" i="8"/>
  <c r="G33" i="8"/>
  <c r="G32" i="8"/>
  <c r="G31" i="8"/>
  <c r="G30" i="8"/>
  <c r="G29" i="8"/>
  <c r="G28" i="8"/>
  <c r="H39" i="8" s="1"/>
  <c r="G27" i="8"/>
  <c r="G26" i="8"/>
  <c r="G25" i="8"/>
  <c r="G24" i="8"/>
  <c r="G23" i="8"/>
  <c r="G22" i="8"/>
  <c r="G20" i="8"/>
  <c r="G19" i="8"/>
  <c r="G17" i="8"/>
  <c r="G16" i="8"/>
  <c r="G15" i="8"/>
  <c r="G14" i="8"/>
  <c r="D13" i="8"/>
  <c r="G13" i="8"/>
  <c r="G12" i="8"/>
  <c r="G11" i="8"/>
  <c r="H20" i="8" s="1"/>
  <c r="G10" i="8"/>
  <c r="G9" i="8"/>
  <c r="G7" i="8"/>
  <c r="G6" i="8"/>
  <c r="G5" i="8"/>
  <c r="G4" i="8"/>
  <c r="H7" i="8"/>
  <c r="H3" i="8" s="1"/>
  <c r="H6" i="7" s="1"/>
  <c r="C1" i="8"/>
  <c r="D13" i="1"/>
  <c r="D62" i="1"/>
  <c r="G7" i="1"/>
  <c r="G60" i="1"/>
  <c r="G31" i="6"/>
  <c r="G27" i="6"/>
  <c r="G26" i="6"/>
  <c r="G22" i="6"/>
  <c r="G55" i="1"/>
  <c r="G31" i="1"/>
  <c r="G19" i="1"/>
  <c r="G5" i="1"/>
  <c r="G23" i="6"/>
  <c r="G13" i="1"/>
  <c r="D34" i="1"/>
  <c r="G27" i="1"/>
  <c r="G16" i="1"/>
  <c r="G33" i="1"/>
  <c r="G32" i="1"/>
  <c r="D47" i="1"/>
  <c r="G47" i="1"/>
  <c r="D46" i="1"/>
  <c r="G46" i="1"/>
  <c r="H63" i="1" s="1"/>
  <c r="D48" i="1"/>
  <c r="G48" i="1"/>
  <c r="G49" i="1"/>
  <c r="G50" i="1"/>
  <c r="G51" i="1"/>
  <c r="G52" i="1"/>
  <c r="G18" i="1"/>
  <c r="G22" i="1"/>
  <c r="G23" i="1"/>
  <c r="G24" i="1"/>
  <c r="G25" i="1"/>
  <c r="G26" i="1"/>
  <c r="G53" i="1"/>
  <c r="G6" i="1"/>
  <c r="G57" i="1"/>
  <c r="G58" i="1"/>
  <c r="G59" i="1"/>
  <c r="G61" i="1"/>
  <c r="G29" i="1"/>
  <c r="G30" i="1"/>
  <c r="G11" i="1"/>
  <c r="G10" i="1"/>
  <c r="G12" i="1"/>
  <c r="G17" i="1"/>
  <c r="G14" i="1"/>
  <c r="G15" i="1"/>
  <c r="C1" i="6"/>
  <c r="C1" i="4"/>
  <c r="C1" i="1"/>
  <c r="G28" i="6"/>
  <c r="G24" i="6"/>
  <c r="G37" i="6"/>
  <c r="G30" i="6"/>
  <c r="G32" i="6"/>
  <c r="G21" i="6"/>
  <c r="G25" i="6"/>
  <c r="H33" i="6" s="1"/>
  <c r="G29" i="6"/>
  <c r="C8" i="7"/>
  <c r="C7" i="7"/>
  <c r="G19" i="6"/>
  <c r="G16" i="6"/>
  <c r="G10" i="6"/>
  <c r="G5" i="6"/>
  <c r="G4" i="6"/>
  <c r="H5" i="6" s="1"/>
  <c r="G8" i="4"/>
  <c r="G20" i="4"/>
  <c r="G19" i="4"/>
  <c r="G17" i="4"/>
  <c r="G15" i="4"/>
  <c r="G14" i="4"/>
  <c r="G12" i="4"/>
  <c r="G11" i="4"/>
  <c r="G7" i="4"/>
  <c r="G5" i="4"/>
  <c r="G4" i="4"/>
  <c r="G4" i="1"/>
  <c r="H7" i="1" s="1"/>
  <c r="G9" i="1"/>
  <c r="H20" i="1" s="1"/>
  <c r="G20" i="1"/>
  <c r="G35" i="1"/>
  <c r="G28" i="1"/>
  <c r="G36" i="1"/>
  <c r="G37" i="1"/>
  <c r="G63" i="1"/>
  <c r="D64" i="8"/>
  <c r="G64" i="8"/>
  <c r="G79" i="9"/>
  <c r="G52" i="9"/>
  <c r="D54" i="9"/>
  <c r="G54" i="9"/>
  <c r="D58" i="9"/>
  <c r="G66" i="9"/>
  <c r="G40" i="9"/>
  <c r="G22" i="9"/>
  <c r="G9" i="6"/>
  <c r="H10" i="6" s="1"/>
  <c r="G13" i="6"/>
  <c r="G50" i="8"/>
  <c r="G18" i="8"/>
  <c r="G34" i="8"/>
  <c r="G34" i="1"/>
  <c r="H37" i="1"/>
  <c r="G62" i="1"/>
  <c r="G58" i="9"/>
  <c r="D57" i="9"/>
  <c r="G57" i="9"/>
  <c r="G18" i="4"/>
  <c r="H20" i="4"/>
  <c r="H3" i="4"/>
  <c r="F26" i="4"/>
  <c r="G26" i="4" s="1"/>
  <c r="G50" i="9"/>
  <c r="G60" i="9"/>
  <c r="H7" i="7"/>
  <c r="H61" i="9"/>
  <c r="H3" i="6" l="1"/>
  <c r="H8" i="7" s="1"/>
  <c r="H3" i="1"/>
  <c r="H84" i="9"/>
  <c r="H24" i="9"/>
  <c r="H81" i="9"/>
  <c r="H4" i="7" l="1"/>
  <c r="H5" i="7"/>
  <c r="H3" i="9"/>
  <c r="H3" i="7" s="1"/>
  <c r="H10" i="7" l="1"/>
  <c r="H11" i="7" s="1"/>
  <c r="J10" i="7" l="1"/>
</calcChain>
</file>

<file path=xl/sharedStrings.xml><?xml version="1.0" encoding="utf-8"?>
<sst xmlns="http://schemas.openxmlformats.org/spreadsheetml/2006/main" count="618" uniqueCount="215">
  <si>
    <t>ST. ÚPRAVY WC II. Etapa - BUDOVA C - Potravináři 
V OBJEKTU ŠKOLY CHARBULOVA 106 618 00 BRNO</t>
  </si>
  <si>
    <t>R09r</t>
  </si>
  <si>
    <t>popis</t>
  </si>
  <si>
    <t>Cena bez DPH</t>
  </si>
  <si>
    <t>Poznámka</t>
  </si>
  <si>
    <t>WC 1np</t>
  </si>
  <si>
    <t>WC 2np</t>
  </si>
  <si>
    <t>WC 3.np</t>
  </si>
  <si>
    <t>Suma bez DPH</t>
  </si>
  <si>
    <t>s DPH 21%</t>
  </si>
  <si>
    <t>pol</t>
  </si>
  <si>
    <t>oddíl</t>
  </si>
  <si>
    <t xml:space="preserve">výměra </t>
  </si>
  <si>
    <t>mj</t>
  </si>
  <si>
    <t xml:space="preserve">cena / mj bez DPH </t>
  </si>
  <si>
    <t xml:space="preserve">Cena  bez DPH </t>
  </si>
  <si>
    <t>Cena oddíl bez DPH</t>
  </si>
  <si>
    <t>WC 1pp+úklid</t>
  </si>
  <si>
    <t xml:space="preserve">Příprava </t>
  </si>
  <si>
    <t xml:space="preserve">dočasné odpojení el. rozvodů +rozvody v přičkách před buráním v rozvaděči </t>
  </si>
  <si>
    <t>kpl</t>
  </si>
  <si>
    <t xml:space="preserve">příprava na nové rovzody el. - osvětlení bude řešena samostatnou zakázkou školy v koordianci s realizací st. úprav sociálek </t>
  </si>
  <si>
    <t xml:space="preserve">zakrytí topení a oken - tělesa vč. Folie a pásky </t>
  </si>
  <si>
    <t>15m2</t>
  </si>
  <si>
    <t xml:space="preserve">dočasná čistící zóna před vstupen do WC </t>
  </si>
  <si>
    <t xml:space="preserve">vyklizení a zakrytí nábytku  - zajistí interně škola  </t>
  </si>
  <si>
    <t xml:space="preserve">Bourání </t>
  </si>
  <si>
    <t>vybourání rýh v podlaze pro TZB - podlahy vč. st. kanalizace</t>
  </si>
  <si>
    <t>m2</t>
  </si>
  <si>
    <t>obnažení hydroizolace pro budoucí napojení; hl. 0,75-1,5m; zemina bude dočasně uskladněna na chodbě pro opětvoné vyuźití; šířka rýhy 0,70m</t>
  </si>
  <si>
    <t>vybourání rozvodů ve stěně pro napojení kanalizace - stoupačky 1pp</t>
  </si>
  <si>
    <t xml:space="preserve">Vybourání podlahy  pro sprhové kouty tl. 150mm </t>
  </si>
  <si>
    <t xml:space="preserve">transport - odvoz suti + uskladnění suti </t>
  </si>
  <si>
    <t>je nadbytečný materiál podlah</t>
  </si>
  <si>
    <t xml:space="preserve">Demontáž sanity - umyvadla 6x, WC 11x, výlevka 1x + odvoz a skládkovné; vč, batérií a ventilů, hadic a odpadu  </t>
  </si>
  <si>
    <t xml:space="preserve">vč. Transportu na dvůr </t>
  </si>
  <si>
    <t>Demontáž st. stoupaček voda pisoáry, teplá a studená voda umavalda a WC vč. Opláštení stoupačky; sv. výška patra 3,25m´</t>
  </si>
  <si>
    <t xml:space="preserve">na výšku patra 3600mm + prostup stropem </t>
  </si>
  <si>
    <t>Vybourání stoupačky kanalizace WC DN100 + opláštění SDK; sv. výška patra 3,25m´</t>
  </si>
  <si>
    <t>Osekání keramického obkladu stěn</t>
  </si>
  <si>
    <t>vč. Transportu na dvůr do kontejneru na suť</t>
  </si>
  <si>
    <t xml:space="preserve">Vybourání st. příček WC tl. 75mm/ výšky 2,20m vč. demontáže dveří a ocel. Zárubní + luxferovách pásů nad 2,20m po strop 3,25m </t>
  </si>
  <si>
    <t xml:space="preserve">Prostupy pro kanalizaci ve zdi do tl. 150mm </t>
  </si>
  <si>
    <t xml:space="preserve">Protupy pro rozvody vody ve zdi do tl. 150mm </t>
  </si>
  <si>
    <t>vybourání st. rozvodů ve stěně pro napojení TZB</t>
  </si>
  <si>
    <t>rozvody vody st. sprcha</t>
  </si>
  <si>
    <t xml:space="preserve">srovnání podlahy v celé ploše </t>
  </si>
  <si>
    <t>vyrovnání nerovností  - dočištění do tl. 50mm</t>
  </si>
  <si>
    <t xml:space="preserve">suť + keramika na skládkku vč. uskladnění </t>
  </si>
  <si>
    <t>https://www.dasgastro.cz/davkovac-mydla-se-senzorem-1000-ml/</t>
  </si>
  <si>
    <t>TZB</t>
  </si>
  <si>
    <t>https://www.dasgastro.cz/zasobnik-papirovych-rucniku-600-rucniku-nerez/</t>
  </si>
  <si>
    <t>Dodávka montáž nové kanalizace ležaté KG DN 150</t>
  </si>
  <si>
    <t>m´</t>
  </si>
  <si>
    <t xml:space="preserve">Kanalizace ležatá a svislá bude z potrubí KG, dopojení v patrech k zařizovacím předmětům z HT systému. </t>
  </si>
  <si>
    <t>https://www.dasgastro.cz/velky-zasobnik-na-toaletni-papir-v-rolich/?gad_source=1&amp;gclid=Cj0KCQiAst67BhCEARIsAKKdWOnrRD8MtsalnmggJQ0w8qi43gof9bIv8EnnjeYoeQNFVPNgnxDasXUaAs9qEALw_wcB</t>
  </si>
  <si>
    <t xml:space="preserve">Ucpávky kanalizace před zazděním kuli zápachu + propláchnití kanalizace </t>
  </si>
  <si>
    <t>zavíčkvoáno / zapěnováno</t>
  </si>
  <si>
    <t xml:space="preserve">Vypuštění teplá +studená voda stoupačky+ pisoáry </t>
  </si>
  <si>
    <t>Stoupačky + dopojení v 1pp na páteřní rozvody - dodávka montáž nové rozvody vody +pisoáry+  TUV + napojení , tepla voda izolace MIRELON 30mm, potrubí PPR 1" a 1" 1/2</t>
  </si>
  <si>
    <t xml:space="preserve">Kanalizace ležatá a svislá bude z potrubí KG, dopojení v patrech k zařizovacím předmětům z HT systému. Vč. úspoků kolem průvlaků. </t>
  </si>
  <si>
    <t xml:space="preserve">Stoupačky odbočky podhled 1pp - prostupy </t>
  </si>
  <si>
    <t xml:space="preserve">Závěsný WC set Geberit do lehkých stěn / předstěnová montáž+ WC závěsné; vč. přivodu vody - studené vč. Rohvých ventilů, tlak. hadic a vč. kanalizace DN 100 s napojením na stoupačku </t>
  </si>
  <si>
    <t xml:space="preserve">vč. WC štětky a zásobníku na WC papír nerez; vč. zátky do šroubení pod obklady pro rovohové ventily; vč. kotevních a závěsných prvků do předstěny </t>
  </si>
  <si>
    <r>
      <t xml:space="preserve">Závěsný WC set Geberit do lehkých stěn / předstěnová montáž + </t>
    </r>
    <r>
      <rPr>
        <b/>
        <sz val="11"/>
        <color theme="1"/>
        <rFont val="Calibri"/>
        <family val="2"/>
        <charset val="238"/>
        <scheme val="minor"/>
      </rPr>
      <t>WC s bidetem</t>
    </r>
    <r>
      <rPr>
        <sz val="11"/>
        <color theme="1"/>
        <rFont val="Calibri"/>
        <family val="2"/>
        <charset val="238"/>
        <scheme val="minor"/>
      </rPr>
      <t xml:space="preserve">; vč. přivodu vody - teplé+studené vč. Rohvých ventilů, tlak. hadic a vč. kanalizace DN 100 s napojením na stoupačku </t>
    </r>
  </si>
  <si>
    <t>https://www.dasgastro.cz/velky-zasobnik-na-toaletni-papir-v-rolich/</t>
  </si>
  <si>
    <t>https://www.dasgastro.cz/nerezovy-osousec-rukou-s-tlacitkem-matny/</t>
  </si>
  <si>
    <t>Výlevka se sklopnou mřiží dodávka +montáž + páková baterie pro výlevku; vč. přivodu vody - teplé+studené vč. Rohvých ventilů, tlak. hadic a vč. kanalizace DN100 s napojením na stoupačku</t>
  </si>
  <si>
    <t>baterie osazena do výšky pro napouštění kbelíků apod. ; odpady přiznány v interiéru; vč. zátky do šroubení pod obklady pro rovohové ventily</t>
  </si>
  <si>
    <t xml:space="preserve">Umyvadlo š. 500mm dodávka+montáž vč. pákové baterie; vč. přivodu vody - teplé+studené vč. Rohvých ventilů, tlak. hadic a vč. Kanalizace DN50 s napojením na stoupačku; č. zrcadla a dávkovače tekutého mýdla </t>
  </si>
  <si>
    <t xml:space="preserve">vč. zátky do šroubení pod obklady pro rovohové ventily; vč. kotevních a závěsných prvků do předstěny </t>
  </si>
  <si>
    <t xml:space="preserve">vysoušeč rukou el. </t>
  </si>
  <si>
    <t>u umyvadel / alt. Vyuzit st. El. vysoušeč</t>
  </si>
  <si>
    <t xml:space="preserve">uzavírací ventil na patro - voda pisoár, voda umyvadla - teplá a studená </t>
  </si>
  <si>
    <t xml:space="preserve">Nová stoupačka pisoáry a umyvadla DN 100 dodávka +montáž před obezděním </t>
  </si>
  <si>
    <t>výška patra 3,6; vč. úskoků kolem průvlaků</t>
  </si>
  <si>
    <t xml:space="preserve">Nová stoupačka WC +umyvadla DN 150 dodávka +montáž před obezděním </t>
  </si>
  <si>
    <t>vč. úskoků kolem průvlaků</t>
  </si>
  <si>
    <t xml:space="preserve">Stoupačky nové rozvody vody + pisoáry 1 1/2";  TUV 1"+1 1/2"+ napojení - dodávka montáž, tepla voda izolace MIRELON 30mm, potrubí PPR ; montáž před obezděním </t>
  </si>
  <si>
    <t>Vnitřní rozvody vody budou provedeny z trubek Wavin PPR PN20 fiber</t>
  </si>
  <si>
    <t xml:space="preserve">Dodávka montáž nové rozvody voda a TUV + napojení do stoupačky, tepla voda izolace MIRELON 20mm, potrubí PPR 1/2" , zakončeno rohovými ventily </t>
  </si>
  <si>
    <t>agregováno k jednotlivým zařizovacím předmětům</t>
  </si>
  <si>
    <t xml:space="preserve">rozvody elektro - drážky, kabeláž, zapravení, zásuvky, jistič, revize </t>
  </si>
  <si>
    <t xml:space="preserve">interně škola </t>
  </si>
  <si>
    <t xml:space="preserve">Přivod k termohlavici topení - osazeni do zdi </t>
  </si>
  <si>
    <t xml:space="preserve">Bez porušení vedení; osazeni do rýhy ve zdi </t>
  </si>
  <si>
    <t xml:space="preserve">Liniová vpusť pro sprchový kout - dodávka + monáž  vč. naojení na kanalizaci </t>
  </si>
  <si>
    <t xml:space="preserve">vč. osazeni do podkladního betonu </t>
  </si>
  <si>
    <t xml:space="preserve">Kuchyňská linka - dodávka+montáž vč. pákové baterie; vč. přivodu vody - teplé+studené vč. Rohvých ventilů, tlak. hadic a vč. Kanalizace DN50 s napojením na stoupačku </t>
  </si>
  <si>
    <t>odpady přiznány v interiéru; vč. zátky do šroubení pod obklady pro rovohové ventily</t>
  </si>
  <si>
    <t>Dopojení sprch úklid na nové stoupačky - teplá +studená voda</t>
  </si>
  <si>
    <t>Podlahy</t>
  </si>
  <si>
    <t>obsyp potrubí pískem d+m</t>
  </si>
  <si>
    <t>m3</t>
  </si>
  <si>
    <t xml:space="preserve">dobetonování podkladního betonu C15 tl. 50mm + stěrkový podsyp 8-16mm 50mm </t>
  </si>
  <si>
    <t xml:space="preserve">dobetonování podkladního betonu C15 tl. 100mm </t>
  </si>
  <si>
    <t>pod paty stoupaček</t>
  </si>
  <si>
    <t>doplnění a zapravení hydroizolace modif. asfaltovým pásem tl. 4mm</t>
  </si>
  <si>
    <t xml:space="preserve">dobetonování podlahové mazaniny z bet. C15 tl. 100-130mm dos padu sprh. kout </t>
  </si>
  <si>
    <t xml:space="preserve">sprchové kouty k liniovým vpustím </t>
  </si>
  <si>
    <t xml:space="preserve">dobetonování podlahové mazaniny z bet. C15 tl. 100mm </t>
  </si>
  <si>
    <t>lehký ocelový poklop 1,0/0,75m
zámečnický výrobek  
protiskluzový povrch - slzička
zapuštěný 
dodávka a montáž vč. zapravení podlahoviny</t>
  </si>
  <si>
    <t xml:space="preserve">Doplnění podalhy po vybourání přičekách vysprávkovým betonem </t>
  </si>
  <si>
    <t xml:space="preserve">Broušení podlahy </t>
  </si>
  <si>
    <t xml:space="preserve">Vyrovnání podlahy v celé ploše před nivelací </t>
  </si>
  <si>
    <t>Nivelační stěrka 0-15mm+ očičtění podkladu + penetrační nátěr +  fabion na stěny</t>
  </si>
  <si>
    <t xml:space="preserve">nová keramická dlažba. zakončovací Al lišty + dodávka a obložení vč. spárování a lišt …protiskluzná </t>
  </si>
  <si>
    <t xml:space="preserve">sprchové kouty </t>
  </si>
  <si>
    <t xml:space="preserve">nová podlahovina vinyl +  lišty nad fabionem na stěnách + tmel 
alt. pryskyřičná stěrka se vsypem </t>
  </si>
  <si>
    <t xml:space="preserve">vč. přechodových lišt a soklu /  šedý (alt. imitace terraca ) vinyl do mokrých prostor - 
protiskluznost a vysoká oděruvzdornost  do školních prostor 
+ lišty nad fabionem na stěnách + tmel </t>
  </si>
  <si>
    <t>Stěny/Podhledy</t>
  </si>
  <si>
    <t>Dozdění příček 1pp po osazení nový stoupaček</t>
  </si>
  <si>
    <t>CPP  P25 na mVC P25</t>
  </si>
  <si>
    <t>WC předstěna z cem.vl. desek 12,5mm 
na kov. rošt; výška 1200mm</t>
  </si>
  <si>
    <t>vč. vodorovné plochy / alt. vyzděno z plynosilikátu 50mm</t>
  </si>
  <si>
    <t>umyvadla předstěna z cem.vl. desek 12,5mm 
na kov. rošt / alt. Fermacell cem. na rošt; výška 1000mm</t>
  </si>
  <si>
    <t>vč. vodorovné plochy  / alt. vyzděno z plynosilikátu 50mm</t>
  </si>
  <si>
    <t>Opláštění stoupaček z cem.vl. desek 12,5mm 
na kov. Rošt</t>
  </si>
  <si>
    <t>sv. výška patra 3250mm / alt. vyzděno z plynosilikátu 50mm</t>
  </si>
  <si>
    <t>Systém WC přiček 2000mm s dveřmi 600mm
www.schaefer-trennwandsysteme.de - dodávka + montáž</t>
  </si>
  <si>
    <t>koje s dveřmi na nožičkách; 6ks dveří s klikou s vnitřním zámkem; WC učitelé + 1x zámek s vložkou; vč. dopojení k rámu okna u obvodové stěny</t>
  </si>
  <si>
    <t xml:space="preserve">Příčky systémové z cementovlálnitých desek na nosný rošt alt plynosilikát tl. 50mm kolem sprchy  </t>
  </si>
  <si>
    <t xml:space="preserve">koje WC s dveřmi na nožičkách;  dveře s klikou s vnitřním zámkem </t>
  </si>
  <si>
    <t xml:space="preserve">vyrovnání a doplnění omítek - podkladu jádrovou maltou do 15mm </t>
  </si>
  <si>
    <t>nový keramický obklad do výšky 2000 vč. zakončovací Al lišty + dodávka a obložení vč. spárování a lišt</t>
  </si>
  <si>
    <t xml:space="preserve">vč. Vodorovné plochy; kovové hranové lišty/ výška 2000mm i pod okny  </t>
  </si>
  <si>
    <t xml:space="preserve">Kolečm sprchových koutů  </t>
  </si>
  <si>
    <t xml:space="preserve">doplněni + zapravení omítek + štuk </t>
  </si>
  <si>
    <t>nátěr topení vč. potrubí bílé barvy</t>
  </si>
  <si>
    <t xml:space="preserve">vč. očistění podkladu; vč. demontáže a montáže tělesa </t>
  </si>
  <si>
    <t>revizní otvor stoupačky - plast. Dvířka</t>
  </si>
  <si>
    <t>mřizka na venitlační stoupačku - 300/300mm dod.+montáž</t>
  </si>
  <si>
    <t xml:space="preserve">na WC dámy bude 200/400 osazena vertikálně </t>
  </si>
  <si>
    <t xml:space="preserve">Sprchový kout - neprůhledná zástěna 800/2000 </t>
  </si>
  <si>
    <t xml:space="preserve">koš na odpad umavadla+ WC učitelé + hygienická místnost </t>
  </si>
  <si>
    <t xml:space="preserve">Hydroizolační stěrka za srchy </t>
  </si>
  <si>
    <t>Vč. Vytužení rohů a koutů</t>
  </si>
  <si>
    <t xml:space="preserve">výmalba  bílý nátěr nad keram obklady + zatečená místa stropu; do výšky 2m omyvatelný </t>
  </si>
  <si>
    <t xml:space="preserve">stropy - podhledy budou řešeny samost. Zakázkou vč. Osvětlení   </t>
  </si>
  <si>
    <t xml:space="preserve">sanazce zatečených stropů </t>
  </si>
  <si>
    <t>Kuchyňská linka 0,60/1,20m se dřezem dod + mont. - spodní a dolí skŕiňky s policemi;, horní křnky 1,20/0,40/0,80m</t>
  </si>
  <si>
    <t xml:space="preserve">běžný standard - IKEA a pod. </t>
  </si>
  <si>
    <t xml:space="preserve">instalace provozního řádu </t>
  </si>
  <si>
    <t xml:space="preserve">Zajistí škola interně </t>
  </si>
  <si>
    <t>Vybavení šatny úklid nábytek- lavice, skřiňky</t>
  </si>
  <si>
    <t xml:space="preserve">Interně dodá škola </t>
  </si>
  <si>
    <t>Spotřtebiče kuchyň šatna úklid - lednička + mikrovlnka</t>
  </si>
  <si>
    <t xml:space="preserve">Interně dodá škola; přivody elektro dodavka školy </t>
  </si>
  <si>
    <t>WC 1+2np</t>
  </si>
  <si>
    <t xml:space="preserve">Demontáž sanity - umyvadla 7x, pisoár 4x, WC 15x, výlevka 1x + odvoz a skládkovné; vč, batérií a ventilů, hadic a odpadu  </t>
  </si>
  <si>
    <t>Vybourání stoupačky kanalizace WC dámy DN100 + opláštění SDK; sv. výška patra 3,25m´</t>
  </si>
  <si>
    <t xml:space="preserve">Prostup stropem pro novou stoupačku kanalizace </t>
  </si>
  <si>
    <r>
      <t xml:space="preserve">150/150mm alt. diavrt 160mm; </t>
    </r>
    <r>
      <rPr>
        <b/>
        <sz val="11"/>
        <color theme="1"/>
        <rFont val="Calibri"/>
        <family val="2"/>
        <charset val="238"/>
        <scheme val="minor"/>
      </rPr>
      <t xml:space="preserve">pozici nutno ověřit sondou skrze statiku stropu </t>
    </r>
  </si>
  <si>
    <t xml:space="preserve">umyvadlo hygienická místnost </t>
  </si>
  <si>
    <t xml:space="preserve">Pisoár s čidlem + rozvody kanalizace DN50 v předstěně;napojení eletrko a přívod voda </t>
  </si>
  <si>
    <t>tlaková zkouška</t>
  </si>
  <si>
    <t>přesunutí vypínače WC muži nad nové obklady</t>
  </si>
  <si>
    <t xml:space="preserve">Dopojení el. senzoru pisoáry </t>
  </si>
  <si>
    <t xml:space="preserve">výška patra 3,6; Vč. úspoků kolem průvlaků. </t>
  </si>
  <si>
    <t xml:space="preserve">Vč. úspoků kolem průvlaků. </t>
  </si>
  <si>
    <t xml:space="preserve">dodávka montáž nové rozvody voda a TUV + napojení do stoupačky, tepla voda izolace MIRELON 20mm, potrubí PPR 1/2" , zakončeno rohovými ventily </t>
  </si>
  <si>
    <t>Pisoáry a umyvadla předstěna z cem.vl. desek 12,5mm 
na kov. rošt / alt. Fermacell cem. na rošt; výška 1000mm</t>
  </si>
  <si>
    <t>koje s dveřmi na nožičkách; 12ks dveří s klikou s vnitřním zámkem; WC učitelé + 2x zámek s vložkou; vč. dopojení k rámu okna u obvodové stěny</t>
  </si>
  <si>
    <t xml:space="preserve">Pisoár zástěna 500/1000mm www.schaefer-trennwandsysteme.de - dodávka + montáž </t>
  </si>
  <si>
    <t xml:space="preserve">vč. Vodorovné plochy; kovové hranové lišty </t>
  </si>
  <si>
    <t xml:space="preserve">nové dveřní křidlo plné - sv. zelené 600 / 1970 dod.+mont.;
st. ocel. zárubeň se střibrným nátěrem 
 </t>
  </si>
  <si>
    <t>Lokni FLOW na chodbě 2np - st. Připravenost TZB; vlastní dodávku zajistí zařízení zajistí specializovaná externí firma</t>
  </si>
  <si>
    <t xml:space="preserve">LOKNI FLOW je uzpůsobeno pro montáž na stěnu. Pro instalaci je třeba přípojných bodů v rozsahu: 
•	Dvouzásuvka 230V 
•	Přívod vody zakončený: 
•	Rohový ventil 3/8, nebo rohový ventil ¾ (pračkový) 
•	Napojení na odpad HT32/40 
•	Prostup stěnou o průměru 80 – 100 mm </t>
  </si>
  <si>
    <t xml:space="preserve">Přivod elektro zajistí interně škola </t>
  </si>
  <si>
    <t>WC 3np</t>
  </si>
  <si>
    <t>vč. Transportu na dvůr do kontejneru na suť/ alternativně plechových kójí WC</t>
  </si>
  <si>
    <t xml:space="preserve">Umyvadlo š. 500mm dodávka+montáž vč. pákové baterie; vč. přivodu vody - teplé+studené vč. Rohvých ventilů, tlak. hadic a vč. Kanalizace DN50 s napojením na stoupačku; vč. zrcadla a dávkovače tekutého mýdla </t>
  </si>
  <si>
    <t xml:space="preserve">napojení odvěťrání kanalizace na st. prostupy střechou flexi hadicí DN100-150 vč. dotěsnění </t>
  </si>
  <si>
    <t xml:space="preserve">Sprchový kout - dodávka + montáž vč. Zástěny a pákové baterie; vč. přivodu vody - teplé+studené a vč. Kanalizace DN50 s napojením na stoupačku </t>
  </si>
  <si>
    <t xml:space="preserve">vč. zátky do šroubení pod obklady pro rovohové ventily; vč.   </t>
  </si>
  <si>
    <t>Niance - odpočty</t>
  </si>
  <si>
    <t>Stěny / Podhledy</t>
  </si>
  <si>
    <t>osvětlení v podhledu a vypínače</t>
  </si>
  <si>
    <t>nebude dotčeno</t>
  </si>
  <si>
    <t>plechové kóje</t>
  </si>
  <si>
    <t xml:space="preserve">odpočet za bourací práce příček a obkladů </t>
  </si>
  <si>
    <t>Potravináři</t>
  </si>
  <si>
    <t>podhledy minerální stávající</t>
  </si>
  <si>
    <t>nebude nová výmalba 50m2</t>
  </si>
  <si>
    <t>nebude nová výmalba stropu v jendom patře</t>
  </si>
  <si>
    <t>Sournné položky + VRN</t>
  </si>
  <si>
    <t>dočasné odpojení a zaslepení st. rozvodů + vypuštění teplá studená voda stoupačky+ pisoáry  - 6 bodů</t>
  </si>
  <si>
    <t>hzs</t>
  </si>
  <si>
    <t xml:space="preserve">přesun hmot - doprava do vyššího patra 2np- materiál a bourané konstrukce </t>
  </si>
  <si>
    <t xml:space="preserve">doprava 3np- materiál a bourané konstrukce </t>
  </si>
  <si>
    <t>tlaková zkouška kanalizace</t>
  </si>
  <si>
    <t>kanalizace</t>
  </si>
  <si>
    <t>tlaková zkouška voda</t>
  </si>
  <si>
    <t>voda</t>
  </si>
  <si>
    <t xml:space="preserve">Stěny </t>
  </si>
  <si>
    <t xml:space="preserve">Dodávka bezpečnostních vložek do dveří </t>
  </si>
  <si>
    <t xml:space="preserve">Typ dle domluvy se školou - universální klíč </t>
  </si>
  <si>
    <t>VRN</t>
  </si>
  <si>
    <t xml:space="preserve">zařizení staveniště </t>
  </si>
  <si>
    <t xml:space="preserve">prostor zajistí škola </t>
  </si>
  <si>
    <t xml:space="preserve">Kamerová zkouška ležaté kanalizace od paty zdiva </t>
  </si>
  <si>
    <t xml:space="preserve">demontáž nábytku </t>
  </si>
  <si>
    <t xml:space="preserve">vyklizení a zakrytí nábytku </t>
  </si>
  <si>
    <t xml:space="preserve">průběžný úklid </t>
  </si>
  <si>
    <t xml:space="preserve">závěrečný úklid </t>
  </si>
  <si>
    <t xml:space="preserve">vč. Umytí oken </t>
  </si>
  <si>
    <t xml:space="preserve">doprava matariálu a přesuny hmot  </t>
  </si>
  <si>
    <t>1pp</t>
  </si>
  <si>
    <t>projekční práce</t>
  </si>
  <si>
    <t xml:space="preserve">stavební dozor </t>
  </si>
  <si>
    <t>lešeni pomocné</t>
  </si>
  <si>
    <t>pro montáže soupaček, omítky, přičky, obklady</t>
  </si>
  <si>
    <t>Revize el. a kanalizace</t>
  </si>
  <si>
    <t>reserva na rekonstrukci</t>
  </si>
  <si>
    <t xml:space="preserve">5% neočekávaný stav stávající ležaté kanalizace apod.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</si>
</sst>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%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242424"/>
      <name val="Aptos Narrow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61E8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11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0" borderId="0" xfId="0" applyFont="1"/>
    <xf numFmtId="44" fontId="3" fillId="0" borderId="0" xfId="1" applyFont="1" applyAlignment="1">
      <alignment wrapText="1"/>
    </xf>
    <xf numFmtId="44" fontId="0" fillId="0" borderId="0" xfId="1" applyFont="1"/>
    <xf numFmtId="44" fontId="3" fillId="0" borderId="0" xfId="1" applyFont="1"/>
    <xf numFmtId="0" fontId="5" fillId="0" borderId="0" xfId="0" applyFont="1"/>
    <xf numFmtId="44" fontId="5" fillId="0" borderId="0" xfId="1" applyFont="1"/>
    <xf numFmtId="44" fontId="4" fillId="0" borderId="0" xfId="1" applyFont="1"/>
    <xf numFmtId="14" fontId="0" fillId="0" borderId="0" xfId="1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9" fontId="0" fillId="0" borderId="0" xfId="0" applyNumberFormat="1" applyAlignment="1">
      <alignment wrapText="1"/>
    </xf>
    <xf numFmtId="44" fontId="2" fillId="0" borderId="0" xfId="1" applyFont="1"/>
    <xf numFmtId="0" fontId="7" fillId="0" borderId="0" xfId="0" applyFont="1" applyAlignment="1">
      <alignment wrapText="1"/>
    </xf>
    <xf numFmtId="44" fontId="8" fillId="0" borderId="0" xfId="1" applyFont="1"/>
    <xf numFmtId="44" fontId="9" fillId="0" borderId="0" xfId="1" applyFont="1"/>
    <xf numFmtId="44" fontId="7" fillId="0" borderId="0" xfId="1" applyFont="1"/>
    <xf numFmtId="0" fontId="0" fillId="2" borderId="0" xfId="0" applyFill="1"/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7" fillId="0" borderId="0" xfId="0" applyFont="1"/>
    <xf numFmtId="0" fontId="11" fillId="0" borderId="0" xfId="4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2" fillId="0" borderId="0" xfId="0" applyFont="1"/>
    <xf numFmtId="44" fontId="12" fillId="0" borderId="0" xfId="1" applyFont="1"/>
    <xf numFmtId="44" fontId="8" fillId="4" borderId="0" xfId="1" applyFont="1" applyFill="1"/>
    <xf numFmtId="44" fontId="0" fillId="4" borderId="0" xfId="1" applyFont="1" applyFill="1"/>
    <xf numFmtId="44" fontId="9" fillId="4" borderId="0" xfId="1" applyFont="1" applyFill="1"/>
    <xf numFmtId="44" fontId="0" fillId="0" borderId="0" xfId="0" applyNumberFormat="1"/>
    <xf numFmtId="164" fontId="0" fillId="0" borderId="0" xfId="0" applyNumberFormat="1"/>
    <xf numFmtId="44" fontId="0" fillId="0" borderId="0" xfId="1" applyFont="1" applyFill="1"/>
    <xf numFmtId="44" fontId="0" fillId="0" borderId="0" xfId="1" applyFont="1" applyAlignment="1">
      <alignment wrapText="1"/>
    </xf>
    <xf numFmtId="2" fontId="0" fillId="0" borderId="0" xfId="0" applyNumberFormat="1"/>
    <xf numFmtId="0" fontId="0" fillId="5" borderId="0" xfId="0" applyFill="1" applyAlignment="1">
      <alignment wrapText="1"/>
    </xf>
    <xf numFmtId="0" fontId="0" fillId="6" borderId="0" xfId="0" applyFill="1" applyAlignment="1">
      <alignment wrapText="1"/>
    </xf>
    <xf numFmtId="0" fontId="13" fillId="3" borderId="0" xfId="0" applyFont="1" applyFill="1" applyAlignment="1">
      <alignment wrapText="1"/>
    </xf>
    <xf numFmtId="0" fontId="14" fillId="0" borderId="0" xfId="0" applyFont="1"/>
    <xf numFmtId="0" fontId="10" fillId="0" borderId="0" xfId="0" applyFont="1" applyAlignment="1">
      <alignment horizontal="left" wrapText="1"/>
    </xf>
    <xf numFmtId="0" fontId="0" fillId="0" borderId="0" xfId="0" applyFill="1"/>
  </cellXfs>
  <cellStyles count="5">
    <cellStyle name="Hypertextový odkaz" xfId="4" builtinId="8"/>
    <cellStyle name="Měna" xfId="1" builtinId="4"/>
    <cellStyle name="Normální" xfId="0" builtinId="0"/>
    <cellStyle name="Normální 2" xfId="2" xr:uid="{1472D2AE-AE94-4D16-9E70-5E40BAD7ECC9}"/>
    <cellStyle name="normální 60" xfId="3" xr:uid="{7EEC534D-B08C-4BFE-BFF3-21A4710487DE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33</xdr:row>
      <xdr:rowOff>0</xdr:rowOff>
    </xdr:from>
    <xdr:to>
      <xdr:col>12</xdr:col>
      <xdr:colOff>153123</xdr:colOff>
      <xdr:row>39</xdr:row>
      <xdr:rowOff>48141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2C04F6E-08C5-4B64-A164-1D3481BC5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1050" y="8048625"/>
          <a:ext cx="5182323" cy="369621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16</xdr:col>
      <xdr:colOff>256209</xdr:colOff>
      <xdr:row>52</xdr:row>
      <xdr:rowOff>180176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3C09B5B-9515-457B-BBA1-2E2A21441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11050" y="11858625"/>
          <a:ext cx="7723809" cy="63904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304800</xdr:colOff>
      <xdr:row>104</xdr:row>
      <xdr:rowOff>114300</xdr:rowOff>
    </xdr:to>
    <xdr:sp macro="" textlink="">
      <xdr:nvSpPr>
        <xdr:cNvPr id="1025" name="AutoShape 1" descr="Shower dividing walls and shower cubicles">
          <a:extLst>
            <a:ext uri="{FF2B5EF4-FFF2-40B4-BE49-F238E27FC236}">
              <a16:creationId xmlns:a16="http://schemas.microsoft.com/office/drawing/2014/main" id="{DE736EC5-027D-2262-4CFB-54C1300E82C6}"/>
            </a:ext>
          </a:extLst>
        </xdr:cNvPr>
        <xdr:cNvSpPr>
          <a:spLocks noChangeAspect="1" noChangeArrowheads="1"/>
        </xdr:cNvSpPr>
      </xdr:nvSpPr>
      <xdr:spPr bwMode="auto">
        <a:xfrm>
          <a:off x="1362075" y="3148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23</xdr:row>
      <xdr:rowOff>0</xdr:rowOff>
    </xdr:from>
    <xdr:to>
      <xdr:col>12</xdr:col>
      <xdr:colOff>153123</xdr:colOff>
      <xdr:row>30</xdr:row>
      <xdr:rowOff>286266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798CDB0-4FBE-4FD2-1649-392FCC5D8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1050" y="8048625"/>
          <a:ext cx="5182323" cy="369621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16</xdr:col>
      <xdr:colOff>256209</xdr:colOff>
      <xdr:row>46</xdr:row>
      <xdr:rowOff>218276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09E61B1-D768-5C90-DE5F-E3DDF038D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11050" y="12049125"/>
          <a:ext cx="7723809" cy="63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23</xdr:row>
      <xdr:rowOff>0</xdr:rowOff>
    </xdr:from>
    <xdr:to>
      <xdr:col>12</xdr:col>
      <xdr:colOff>153123</xdr:colOff>
      <xdr:row>30</xdr:row>
      <xdr:rowOff>171966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FB2E32F-722D-401C-9364-93F6A2CF5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1050" y="8239125"/>
          <a:ext cx="5182323" cy="369621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16</xdr:col>
      <xdr:colOff>256209</xdr:colOff>
      <xdr:row>47</xdr:row>
      <xdr:rowOff>98684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F61E213-B045-4196-A002-1029EB657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11050" y="12049125"/>
          <a:ext cx="7723809" cy="63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ace/Vostal/nRDp%20Liberec%20-%20&#352;merda/Energetika/epRD_Pomocne%20vypocty_2013-001%20(IPV-HP-PC's%20conflicted%20copy%202013-09-13).xls" TargetMode="External"/><Relationship Id="rId1" Type="http://schemas.openxmlformats.org/officeDocument/2006/relationships/externalLinkPath" Target="/Prace/Vostal/nRDp%20Liberec%20-%20&#352;merda/Energetika/epRD_Pomocne%20vypocty_2013-001%20(IPV-HP-PC's%20conflicted%20copy%202013-09-13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Petr/Dropbox/Work/__Podklady%20jednani/epRD%20Polansk&#253;%20Byst&#345;ice/DSP/_Polansky%20DSP/tt+en/PHPP_CZ_V8.5_IPV_Polansky_R05epIPV.xls" TargetMode="External"/><Relationship Id="rId1" Type="http://schemas.openxmlformats.org/officeDocument/2006/relationships/externalLinkPath" Target="/Users/Petr/Dropbox/Work/__Podklady%20jednani/epRD%20Polansk&#253;%20Byst&#345;ice/DSP/_Polansky%20DSP/tt+en/PHPP_CZ_V8.5_IPV_Polansky_R05epIPV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ace/Vostal/nRDp%20Liberec%20-%20&#352;merda/Energetika/epRD_Pomocne%20vypocty_2013-001.xls" TargetMode="External"/><Relationship Id="rId1" Type="http://schemas.openxmlformats.org/officeDocument/2006/relationships/externalLinkPath" Target="/Prace/Vostal/nRDp%20Liberec%20-%20&#352;merda/Energetika/epRD_Pomocne%20vypocty_2013-00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ace/Vostal/nRDp%20Liberec%20-%20&#352;merda/Energetika/pENB%20Pomocn&#233;%20v&#253;po&#269;ty%20k%20projekt&#367;m%20IPV_2013.xls" TargetMode="External"/><Relationship Id="rId1" Type="http://schemas.openxmlformats.org/officeDocument/2006/relationships/externalLinkPath" Target="/Prace/Vostal/nRDp%20Liberec%20-%20&#352;merda/Energetika/pENB%20Pomocn&#233;%20v&#253;po&#269;ty%20k%20projekt&#367;m%20IPV_2013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Petr/Dropbox/Work/__Podklady%20jednani/PENB/PHPP/Obst%20Z&#225;chlum&#237;/tt+en/PHPP2007_CZ_OBST%20Z&#225;chlum&#237;%20IPV_R03_2015.xls" TargetMode="External"/><Relationship Id="rId1" Type="http://schemas.openxmlformats.org/officeDocument/2006/relationships/externalLinkPath" Target="/Users/Petr/Dropbox/Work/__Podklady%20jednani/PENB/PHPP/Obst%20Z&#225;chlum&#237;/tt+en/PHPP2007_CZ_OBST%20Z&#225;chlum&#237;%20IPV_R03_2015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Petr/Dropbox/RD%20Tehovec%20u%20Prahy%20STUDIE/PHPP/PHPP_CZ_V8.5_update1_Skramlik_R03.xls" TargetMode="External"/><Relationship Id="rId1" Type="http://schemas.openxmlformats.org/officeDocument/2006/relationships/externalLinkPath" Target="/Users/Petr/Dropbox/RD%20Tehovec%20u%20Prahy%20STUDIE/PHPP/PHPP_CZ_V8.5_update1_Skramlik_R03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ropbox/_energetikastaveb/vzory+literatura/epRD_V&#253;kazy_2019-001.xlsx" TargetMode="External"/><Relationship Id="rId1" Type="http://schemas.openxmlformats.org/officeDocument/2006/relationships/externalLinkPath" Target="/Dropbox/_energetikastaveb/vzory+literatura/epRD_V&#253;kazy_2019-001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_bTWV/_Job/OSVC/Projekty/09007_EPD%20My&#353;&#225;k/v&#253;po&#269;ty/pomoc_090607.xlsx" TargetMode="External"/><Relationship Id="rId1" Type="http://schemas.openxmlformats.org/officeDocument/2006/relationships/externalLinkPath" Target="/_bTWV/_Job/OSVC/Projekty/09007_EPD%20My&#353;&#225;k/v&#253;po&#269;ty/pomoc_09060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Petr/Dropbox/Work/_IPV%20V&#253;po&#269;ty%20exel/_Energetika,%20ekonomika,%20TT/epRD_Pomocne%20vypocty_2013-001%20(IPV-HP-PC's%20conflicted%20copy%202013-09-13).xls" TargetMode="External"/><Relationship Id="rId1" Type="http://schemas.openxmlformats.org/officeDocument/2006/relationships/externalLinkPath" Target="/Users/Petr/Dropbox/Work/_IPV%20V&#253;po&#269;ty%20exel/_Energetika,%20ekonomika,%20TT/epRD_Pomocne%20vypocty_2013-001%20(IPV-HP-PC's%20conflicted%20copy%202013-09-13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ace/Vostal/nRDp%20Liberec%20-%20&#352;merda/Energetika/epRD_Pomocne%20vypocty_2013-002z2.xls" TargetMode="External"/><Relationship Id="rId1" Type="http://schemas.openxmlformats.org/officeDocument/2006/relationships/externalLinkPath" Target="/Prace/Vostal/nRDp%20Liberec%20-%20&#352;merda/Energetika/epRD_Pomocne%20vypocty_2013-002z2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IPV-HP.IPV-HP-PC/Dropbox/Work/__Podklady%20jednani/PENB/PHPP/Z&#225;born&#225;/tt+en/PHPP2007_CZ_RD%20Z&#225;born&#225;%20R01.xls" TargetMode="External"/><Relationship Id="rId1" Type="http://schemas.openxmlformats.org/officeDocument/2006/relationships/externalLinkPath" Target="/Users/IPV-HP.IPV-HP-PC/Dropbox/Work/__Podklady%20jednani/PENB/PHPP/Z&#225;born&#225;/tt+en/PHPP2007_CZ_RD%20Z&#225;born&#225;%20R0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IPV-HP.IPV-HP-PC/Dropbox/Work/__Podklady%20jednani/Auer%20Richard/TT+EN/Niva%20PHPP2007_CZ_01.xls" TargetMode="External"/><Relationship Id="rId1" Type="http://schemas.openxmlformats.org/officeDocument/2006/relationships/externalLinkPath" Target="/Users/IPV-HP.IPV-HP-PC/Dropbox/Work/__Podklady%20jednani/Auer%20Richard/TT+EN/Niva%20PHPP2007_CZ_01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IPV-HP.IPV-HP-PC/Dropbox/Work/__Podklady%20jednani/&#352;alamoun%20Hroznat&#237;n/TT+EN/epRD%20Salamoun%20Hroznatin_PHPP2007_CZ_V04.xls" TargetMode="External"/><Relationship Id="rId1" Type="http://schemas.openxmlformats.org/officeDocument/2006/relationships/externalLinkPath" Target="/Users/IPV-HP.IPV-HP-PC/Dropbox/Work/__Podklady%20jednani/&#352;alamoun%20Hroznat&#237;n/TT+EN/epRD%20Salamoun%20Hroznatin_PHPP2007_CZ_V04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ace/Vostal/nRDp%20Liberec%20-%20&#352;merda/Energetika/Ekonomicka%20investice%20IPV.xls" TargetMode="External"/><Relationship Id="rId1" Type="http://schemas.openxmlformats.org/officeDocument/2006/relationships/externalLinkPath" Target="/Prace/Vostal/nRDp%20Liberec%20-%20&#352;merda/Energetika/Ekonomicka%20investice%20IPV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Petr/Dropbox/Work/__Podklady%20jednani/epRD%20Kukla%20&#352;itbo&#345;ice/epRD%20Kukla%20&#352;itbo&#345;ice%20m/1.%20studie/Energetika/PHPP_CZ_V8.5_Kukla-Sitborice_R02.xls" TargetMode="External"/><Relationship Id="rId1" Type="http://schemas.openxmlformats.org/officeDocument/2006/relationships/externalLinkPath" Target="/Users/Petr/Dropbox/Work/__Podklady%20jednani/epRD%20Kukla%20&#352;itbo&#345;ice/epRD%20Kukla%20&#352;itbo&#345;ice%20m/1.%20studie/Energetika/PHPP_CZ_V8.5_Kukla-Sitborice_R02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ace/Vostal/nRDp%20Liberec%20-%20&#352;merda/Energetika/NZ&#218;_2013.xls" TargetMode="External"/><Relationship Id="rId1" Type="http://schemas.openxmlformats.org/officeDocument/2006/relationships/externalLinkPath" Target="/Prace/Vostal/nRDp%20Liberec%20-%20&#352;merda/Energetika/NZ&#218;_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el Šablona Free"/>
      <sheetName val="Exel Šablona Tuning"/>
      <sheetName val="Jüthvykazy TNI-PENB cop to PHPP"/>
      <sheetName val="Matoušek vykazy TNI-PENB-PHPP"/>
      <sheetName val="Matoušek Tuning"/>
      <sheetName val="Výkazy LUX PHPP"/>
      <sheetName val="Suchánek"/>
      <sheetName val="Suchánek (2)"/>
      <sheetName val="Suchanek Tuning"/>
      <sheetName val="Suchanek Tuning (2)"/>
      <sheetName val="Suchanek Tuning (3)"/>
      <sheetName val="LUX Tuning"/>
      <sheetName val="Ru"/>
      <sheetName val="Passive okna porovnání"/>
      <sheetName val="Passive stěny porovnání"/>
      <sheetName val="Plocha Fve Ovesný"/>
      <sheetName val="Cena Fve"/>
      <sheetName val="Účinnost Fve dle TNI"/>
      <sheetName val="epRD Blansko Hučík"/>
      <sheetName val="Vajdikova"/>
      <sheetName val="Podíl kr. kamen na vytápění"/>
      <sheetName val="Vzduchotěsnot - Blowerdoor test"/>
      <sheetName val="Gallašova optimalizace"/>
      <sheetName val="Gallašova optimalizace (2)"/>
      <sheetName val="Galloašova výkazy"/>
      <sheetName val="epRD Přerov"/>
      <sheetName val="RD Předměstí - Vila v sadu"/>
      <sheetName val="Hučík Zvole"/>
      <sheetName val="Uem"/>
      <sheetName val="Forejtniko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Úvod"/>
      <sheetName val="Vykazy interaktiv"/>
      <sheetName val="A Vykazy provazane na rozmery"/>
      <sheetName val="Optimalizace"/>
      <sheetName val="TZ Sima - ENB"/>
      <sheetName val="A Vykazy"/>
      <sheetName val="Hodnocení"/>
      <sheetName val="Přehled"/>
      <sheetName val="Klima"/>
      <sheetName val="U-hodnoty"/>
      <sheetName val="Plochy"/>
      <sheetName val="Zemina"/>
      <sheetName val="Prvky"/>
      <sheetName val="Okna"/>
      <sheetName val="Zastínění"/>
      <sheetName val="Větrání"/>
      <sheetName val="Větrání Další"/>
      <sheetName val="VytSezonní"/>
      <sheetName val="Vytápění"/>
      <sheetName val="Tepelný výkon"/>
      <sheetName val="Větrání-L"/>
      <sheetName val="Léto"/>
      <sheetName val="Chlazení"/>
      <sheetName val="Chladicí jednotky"/>
      <sheetName val="Chladicí výkon"/>
      <sheetName val="TV+rozvody"/>
      <sheetName val="TV-solár"/>
      <sheetName val="Fotovoltaika"/>
      <sheetName val="Elektřina"/>
      <sheetName val="Užití Nebyt"/>
      <sheetName val="Elektřina Nebyt"/>
      <sheetName val="Elektřina pom"/>
      <sheetName val="Zisky"/>
      <sheetName val="Zisky Nebyt"/>
      <sheetName val="PrimárníE"/>
      <sheetName val="Kompakt"/>
      <sheetName val="TČ"/>
      <sheetName val="TČ země"/>
      <sheetName val="Kotel"/>
      <sheetName val="CZ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el Šablona Free"/>
      <sheetName val="Exel Šablona Tuning"/>
      <sheetName val="Jüthvykazy TNI-PENB cop to PHPP"/>
      <sheetName val="Matoušek vykazy TNI-PENB-PHPP"/>
      <sheetName val="Matoušek Tuning"/>
      <sheetName val="Výkazy LUX PHPP"/>
      <sheetName val="Suchánek"/>
      <sheetName val="Suchánek (2)"/>
      <sheetName val="Suchanek Tuning"/>
      <sheetName val="Suchanek Tuning (2)"/>
      <sheetName val="Suchanek Tuning (3)"/>
      <sheetName val="LUX Tuning"/>
      <sheetName val="Ru"/>
      <sheetName val="Passive okna porovnání"/>
      <sheetName val="Passive stěny porovnání"/>
      <sheetName val="Plocha Fve Ovesný"/>
      <sheetName val="Cena Fve"/>
      <sheetName val="Účinnost Fve dle TNI"/>
      <sheetName val="epRD Blansko Hučík"/>
      <sheetName val="Vajdikova"/>
      <sheetName val="Podíl kr. kamen na vytápění"/>
      <sheetName val="Vzduchotěsnot - Blowerdoor test"/>
      <sheetName val="Gallašova optimalizace"/>
      <sheetName val="Gallašova optimalizace (2)"/>
      <sheetName val="Galloašova výkazy"/>
      <sheetName val="epRD Přerov"/>
      <sheetName val="RD Předměstí - Vila v sadu"/>
      <sheetName val="Hučík Zvole"/>
      <sheetName val="Uem"/>
      <sheetName val="b nevytápěný prostor"/>
      <sheetName val="Forejtnikova"/>
      <sheetName val="BD Přibyslavice 162"/>
      <sheetName val="DOMESTAV"/>
      <sheetName val="DOMESTAV (2)"/>
      <sheetName val="COP TČ a stf 2013"/>
      <sheetName val="phpp cop+fVE"/>
      <sheetName val="Litovany"/>
      <sheetName val="Loder Hutisko"/>
      <sheetName val="Loder Hutisko (2)"/>
      <sheetName val="Loder Hutisko (3)"/>
      <sheetName val="Loder Hutisko (4)final"/>
      <sheetName val="Loder Hutisko (5)EP final"/>
      <sheetName val="Loder optimalizace"/>
      <sheetName val="List2"/>
      <sheetName val="List1"/>
      <sheetName val="Ševčík"/>
      <sheetName val="Sevcik optimalizace"/>
      <sheetName val="UH - Krabčice"/>
      <sheetName val="UH- Krabčice optimalizace"/>
      <sheetName val="UH-Kolda Machov"/>
      <sheetName val="UH-Kolda Machov (2)"/>
      <sheetName val="UH-Kolda Machov (3)"/>
      <sheetName val="UH-Kolda Machov (4)"/>
      <sheetName val="UH-Kolda machov optimalizace"/>
      <sheetName val="UH-PoliceNadMetuji"/>
      <sheetName val="UH-PoliceNadMetuji (2)"/>
      <sheetName val="UH-PoliceNMetOptimalizace(1)"/>
      <sheetName val="Kobr -RD Vit"/>
      <sheetName val="Vit NZU (1)"/>
      <sheetName val="Herbrychová NS"/>
      <sheetName val="Herbrychová NS (2)"/>
      <sheetName val="Herbrychová NS (3)-PENB"/>
      <sheetName val="Herbrychová SS"/>
      <sheetName val="Herbrychová"/>
      <sheetName val="Nevrkla"/>
      <sheetName val="Nevrkla (2)"/>
      <sheetName val="Nevrkla (3)"/>
      <sheetName val="Nevrkla (4)"/>
      <sheetName val="Nevrkla (5)"/>
      <sheetName val="NEVRKLA optimalizace"/>
      <sheetName val="Soběšovice Aevp"/>
      <sheetName val="Soběšovice Výkazy  "/>
      <sheetName val="Bayer Obřany"/>
      <sheetName val="BAyer optimalizace"/>
      <sheetName val="Smejkal"/>
      <sheetName val="Smejkal (2)"/>
      <sheetName val="Smejkal (3)"/>
      <sheetName val="Smejkal (4)"/>
      <sheetName val="Smejkal (5)"/>
      <sheetName val="List3"/>
      <sheetName val="Ochoz"/>
      <sheetName val="Šalamoun skleník"/>
      <sheetName val="Šeflova+nejedlik+MaŠek"/>
      <sheetName val="Hučík Heršpice"/>
      <sheetName val="CELET-Dočkal"/>
      <sheetName val="CELET-Dočkal (2)"/>
      <sheetName val="CELET-Dočkal (3)"/>
      <sheetName val="CELET-Dočkal (4)"/>
      <sheetName val="Celet-Dočkal Optimalizace"/>
      <sheetName val="Šcerba"/>
      <sheetName val="Šěrba Optimalizace"/>
      <sheetName val="Ohřev bazénu"/>
      <sheetName val="Denner bazén"/>
      <sheetName val="prum šírka rámu"/>
      <sheetName val="Zubík"/>
      <sheetName val="Zubík Optimalizace (1)"/>
      <sheetName val="HEMZA UH"/>
      <sheetName val="HEMZA UH (2)"/>
      <sheetName val="HEMZA UH (3)"/>
      <sheetName val="HEMZA UH (4)"/>
      <sheetName val="HEMZA optimalizace"/>
      <sheetName val="Šťava"/>
      <sheetName val="Šťáva-optimalizace"/>
      <sheetName val="Hlavinova-poskozeno"/>
      <sheetName val="Hlavinova-opr.1"/>
      <sheetName val="Alexa MB"/>
      <sheetName val="Alexa optimalizace"/>
      <sheetName val="Vybíral - Libice"/>
      <sheetName val="Vybíral - Libice (2)"/>
      <sheetName val="Vybíral optimalizace"/>
      <sheetName val="Blažovice Janošik"/>
      <sheetName val="Chytrý"/>
      <sheetName val="Stěny Sd"/>
      <sheetName val="Pořizovací náklady"/>
      <sheetName val="Optimalizace plochy"/>
      <sheetName val="TZ Sima - ENB - PHPP"/>
      <sheetName val="Saitl Nehradov"/>
      <sheetName val="Saitl Optimalizace"/>
      <sheetName val="Pleskot vykazy"/>
      <sheetName val="Pleskot optimalizace-15"/>
      <sheetName val="PHPP x T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becně"/>
      <sheetName val="Přepočty na TNI"/>
      <sheetName val="Teploty exteriér pruměry"/>
      <sheetName val="NZU zadání NILAN"/>
      <sheetName val="Kompakty srovnani"/>
      <sheetName val="zadání VP18"/>
      <sheetName val="VP18"/>
      <sheetName val="Compact"/>
      <sheetName val="Zadání Copmact"/>
      <sheetName val="Genvex"/>
      <sheetName val="VPL15"/>
      <sheetName val="Srovnání Epa domů"/>
      <sheetName val="Epa"/>
      <sheetName val="Osvětlení"/>
      <sheetName val="PE dle SOK "/>
      <sheetName val="Zima MB"/>
      <sheetName val="Ovesný"/>
      <sheetName val="Skorotice"/>
      <sheetName val="Klecandova"/>
      <sheetName val="Šťáva"/>
      <sheetName val="Ryba"/>
      <sheetName val="RYBA Tuning (2)"/>
      <sheetName val="PENB Jaroměřice Ružička"/>
      <sheetName val="Martínkov"/>
      <sheetName val="Lukov 73"/>
      <sheetName val="Heraltice 52"/>
      <sheetName val="Kouřil Řečkovice"/>
      <sheetName val="Kouřil Řečkovice (2)"/>
      <sheetName val="Kouřil Optimalizace "/>
      <sheetName val="Kouřil Optimalizace  (2)"/>
      <sheetName val="Chotovická"/>
      <sheetName val="Mooza Voděrady"/>
      <sheetName val="Kučera Velatice"/>
      <sheetName val="Brück"/>
      <sheetName val="Škvorec mPTV"/>
      <sheetName val="Škvorec D+C"/>
      <sheetName val="Škvorec G"/>
      <sheetName val="Škvorec B-E-F"/>
      <sheetName val="Škvorec A"/>
      <sheetName val="Škvorec H"/>
      <sheetName val="Hanka Novotná"/>
      <sheetName val="Lux Jiří SG"/>
      <sheetName val="Mooza Choduň"/>
      <sheetName val="PENB Lesonice Plachá"/>
      <sheetName val="PENB SOK VB - C"/>
      <sheetName val="PENB SOK VB - D"/>
      <sheetName val="PENB BD Přibyslavice "/>
      <sheetName val="Denner VM"/>
      <sheetName val="Denner VM optimalizace"/>
      <sheetName val="Útulek"/>
      <sheetName val="Petrůvky"/>
      <sheetName val="LUKOVANY RD01"/>
      <sheetName val="LUKOVANY RD02"/>
      <sheetName val="LUKOVANY optimalizace"/>
      <sheetName val="LUKOVANY optimalizace 2"/>
      <sheetName val="r2"/>
      <sheetName val="Štěpánovice"/>
      <sheetName val="Krucenburg"/>
      <sheetName val="šťastný "/>
      <sheetName val="šŤastný"/>
      <sheetName val="Trnava"/>
      <sheetName val="L Pokorného"/>
      <sheetName val="Vicenice"/>
      <sheetName val="Zemanova"/>
      <sheetName val="Kabelik"/>
      <sheetName val="Válek"/>
      <sheetName val="Okřina"/>
      <sheetName val="Okřina optimalizace"/>
      <sheetName val="Dešov"/>
      <sheetName val="Nové Syrovice"/>
      <sheetName val="Řipov"/>
      <sheetName val="Doležal Nárameč"/>
      <sheetName val="blahoslavova 99"/>
      <sheetName val="Pulkov"/>
      <sheetName val="Staněk Štítary"/>
      <sheetName val="PENB Rozkoš Pelánová"/>
      <sheetName val="PENB Šandera"/>
      <sheetName val="PENB Radonín"/>
      <sheetName val="PENB Soběšice Ing. Vrba-Z1 20°C"/>
      <sheetName val="PENB Soběšice Ing. Vrba-Z2-27°C"/>
      <sheetName val="PENB SOK Cimice"/>
      <sheetName val="PENB Kotyza HB"/>
      <sheetName val="PENB Nicmanice Mahr"/>
      <sheetName val="PENB Dr. Holubce 993-3 Tř"/>
      <sheetName val="PENB Kotyzy 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Úvod"/>
      <sheetName val="Optimalizace"/>
      <sheetName val="A Vykazy"/>
      <sheetName val="Hodnocení"/>
      <sheetName val="PrimárníE"/>
      <sheetName val="Plochy"/>
      <sheetName val="U-seznam"/>
      <sheetName val="U-hodnoty"/>
      <sheetName val="Materialy"/>
      <sheetName val="Zemina"/>
      <sheetName val="Okna"/>
      <sheetName val="OknaTyp"/>
      <sheetName val="Zastínění"/>
      <sheetName val="Větrání"/>
      <sheetName val="Teplo pro vytápění"/>
      <sheetName val="MěsíčníM"/>
      <sheetName val="Topná zátěž"/>
      <sheetName val="Léto"/>
      <sheetName val="Zastínění-L"/>
      <sheetName val="Větrání-L"/>
      <sheetName val="Chlazení"/>
      <sheetName val="Chladící jednotky"/>
      <sheetName val="Chladící zátěž"/>
      <sheetName val="TV+rozvody"/>
      <sheetName val="TV-solár"/>
      <sheetName val="Elektřina"/>
      <sheetName val="Elektřina Nebyt"/>
      <sheetName val="Elektřina pom"/>
      <sheetName val="Kompakt"/>
      <sheetName val="Kotel"/>
      <sheetName val="CZT"/>
      <sheetName val="Klimadata"/>
      <sheetName val="Zisky"/>
      <sheetName val="Zisky Nebyt"/>
      <sheetName val="Uživatel Neby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Úvod"/>
      <sheetName val="Naklady stavby NERD"/>
      <sheetName val="Naklady stavby PARD - Skramlik"/>
      <sheetName val="Optimalizace"/>
      <sheetName val="A Vykazy"/>
      <sheetName val="Hodnocení"/>
      <sheetName val="Přehled"/>
      <sheetName val="Klima"/>
      <sheetName val="U-hodnoty"/>
      <sheetName val="Plochy"/>
      <sheetName val="Zemina"/>
      <sheetName val="Prvky"/>
      <sheetName val="Okna"/>
      <sheetName val="Zastínění"/>
      <sheetName val="Větrání"/>
      <sheetName val="Větrání Další"/>
      <sheetName val="VytSezonní"/>
      <sheetName val="Vytápění"/>
      <sheetName val="Tepelný výkon"/>
      <sheetName val="Větrání-L"/>
      <sheetName val="Léto"/>
      <sheetName val="Chlazení"/>
      <sheetName val="Chladicí jednotky"/>
      <sheetName val="Chladicí výkon"/>
      <sheetName val="TV+rozvody"/>
      <sheetName val="TV-solár"/>
      <sheetName val="Fotovoltaika"/>
      <sheetName val="Elektřina"/>
      <sheetName val="Užití Nebyt"/>
      <sheetName val="Elektřina Nebyt"/>
      <sheetName val="Elektřina pom"/>
      <sheetName val="Zisky"/>
      <sheetName val="Zisky Nebyt"/>
      <sheetName val="PrimárníE"/>
      <sheetName val="Kompakt"/>
      <sheetName val="TČ"/>
      <sheetName val="TČ země"/>
      <sheetName val="Kotel"/>
      <sheetName val="CZT"/>
      <sheetName val="Data"/>
      <sheetName val="CPD_databáze"/>
      <sheetName val="CPD_číselníky"/>
      <sheetName val="CPD_konstruk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ENB poznámky"/>
      <sheetName val="Přepočty na TNI"/>
      <sheetName val="Kompakty srovnani"/>
      <sheetName val="Norm. rozměry oken"/>
      <sheetName val="porovnani provoz nakladu zdroje"/>
      <sheetName val="Porovnání provoz nákladu obálky"/>
      <sheetName val="Energetika 2016_ ..."/>
      <sheetName val="ventilátory"/>
      <sheetName val="Ekonomika optimalizace"/>
      <sheetName val="Porovnni provoz nakladu 2018"/>
      <sheetName val="Lentí stabilita"/>
      <sheetName val="dotaceNZU"/>
      <sheetName val="Plochy-Dotace NZÚ"/>
      <sheetName val="En 2019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NI 73 0329"/>
      <sheetName val="Protokol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el Šablona Free"/>
      <sheetName val="Exel Šablona Tuning"/>
      <sheetName val="Jüthvykazy TNI-PENB cop to PHPP"/>
      <sheetName val="Matoušek vykazy TNI-PENB-PHPP"/>
      <sheetName val="Matoušek Tuning"/>
      <sheetName val="Výkazy LUX PHPP"/>
      <sheetName val="Suchánek"/>
      <sheetName val="Suchánek (2)"/>
      <sheetName val="Suchanek Tuning"/>
      <sheetName val="Suchanek Tuning (2)"/>
      <sheetName val="Suchanek Tuning (3)"/>
      <sheetName val="LUX Tuning"/>
      <sheetName val="Ru"/>
      <sheetName val="Passive okna porovnání"/>
      <sheetName val="Passive stěny porovnání"/>
      <sheetName val="Plocha Fve Ovesný"/>
      <sheetName val="Cena Fve"/>
      <sheetName val="Účinnost Fve dle TNI"/>
      <sheetName val="epRD Blansko Hučík"/>
      <sheetName val="Vajdikova"/>
      <sheetName val="Podíl kr. kamen na vytápění"/>
      <sheetName val="Vzduchotěsnot - Blowerdoor test"/>
      <sheetName val="Gallašova optimalizace"/>
      <sheetName val="Gallašova optimalizace (2)"/>
      <sheetName val="Galloašova výkazy"/>
      <sheetName val="epRD Přerov"/>
      <sheetName val="RD Předměstí - Vila v sadu"/>
      <sheetName val="Hučík Zvole"/>
      <sheetName val="Uem"/>
      <sheetName val="Forejtniko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el Šablona Free"/>
      <sheetName val="Exel Šablona Tuning"/>
      <sheetName val="Jüthvykazy TNI-PENB cop to PHPP"/>
      <sheetName val="Matoušek vykazy TNI-PENB-PHPP"/>
      <sheetName val="Matoušek Tuning"/>
      <sheetName val="Výkazy LUX PHPP"/>
      <sheetName val="Suchánek"/>
      <sheetName val="Suchánek (2)"/>
      <sheetName val="Suchanek Tuning"/>
      <sheetName val="Suchanek Tuning (2)"/>
      <sheetName val="Suchanek Tuning (3)"/>
      <sheetName val="Scuhánek TZ"/>
      <sheetName val="LUX Tuning"/>
      <sheetName val="Ru"/>
      <sheetName val="Passive okna porovnání"/>
      <sheetName val="Passive stěny porovnání"/>
      <sheetName val="Plocha Fve Ovesný"/>
      <sheetName val="Cena Fve"/>
      <sheetName val="Účinnost Fve dle TNI"/>
      <sheetName val="epRD Blansko Hučík"/>
      <sheetName val="Vajdikova"/>
      <sheetName val="Podíl kr. kamen na vytápění"/>
      <sheetName val="Vzduchotěsnot - Blowerdoor test"/>
      <sheetName val="Gallašova optimalizace"/>
      <sheetName val="Gallašova optimalizace (2)"/>
      <sheetName val="Galloašova výkazy"/>
      <sheetName val="epRD Přerov"/>
      <sheetName val="RD Předměstí - Vila v sadu"/>
      <sheetName val="Hučík Zvole"/>
      <sheetName val="Uem"/>
      <sheetName val="b nevytápěný prostor"/>
      <sheetName val="Forejtnikova"/>
      <sheetName val="BD Přibyslavice 162"/>
      <sheetName val="DOMESTAV"/>
      <sheetName val="DOMESTAV (2)"/>
      <sheetName val="COP TČ a stf 2013"/>
      <sheetName val="phpp cop+fVE"/>
      <sheetName val="Litovany"/>
      <sheetName val="Loder Hutisko"/>
      <sheetName val="Loder Hutisko (2)"/>
      <sheetName val="Loder Hutisko (3)"/>
      <sheetName val="Loder Hutisko (4)final"/>
      <sheetName val="Loder Hutisko (5)EP final"/>
      <sheetName val="Loder optimalizace"/>
      <sheetName val="List2"/>
      <sheetName val="List1"/>
      <sheetName val="Ševčík"/>
      <sheetName val="Sevcik optimalizace"/>
      <sheetName val="UH - Krabčice"/>
      <sheetName val="UH- Krabčice optimalizace"/>
      <sheetName val="UH-Kolda Machov"/>
      <sheetName val="UH-Kolda Machov (2)"/>
      <sheetName val="UH-Kolda Machov (3)"/>
      <sheetName val="UH-Kolda Machov (4)"/>
      <sheetName val="UH-Kolda machov optimalizace"/>
      <sheetName val="UH-PoliceNadMetuji"/>
      <sheetName val="UH-PoliceNadMetuji (2)"/>
      <sheetName val="UH-PoliceNadMetuji (3)"/>
      <sheetName val="UH-PoliceNMetOptimalizace(1)"/>
      <sheetName val="Kobr -RD Vit"/>
      <sheetName val="Vit NZU (1)"/>
      <sheetName val="Herbrychová NS"/>
      <sheetName val="Herbrychová NS (2)"/>
      <sheetName val="Herbrychová NS (3)-PENB"/>
      <sheetName val="Herbrychová SS"/>
      <sheetName val="Herbrychová"/>
      <sheetName val="Nevrkla"/>
      <sheetName val="Nevrkla (2)"/>
      <sheetName val="Nevrkla (3)"/>
      <sheetName val="Nevrkla (4)"/>
      <sheetName val="Nevrkla (5)"/>
      <sheetName val="NEVRKLA optimalizace"/>
      <sheetName val="Přepočty na TNI"/>
      <sheetName val="Soběšovice Aevp"/>
      <sheetName val="Soběšovice Výkazy  "/>
      <sheetName val="Bayer Obřany"/>
      <sheetName val="BAyer optimalizace"/>
      <sheetName val="Smejkal"/>
      <sheetName val="Smejkal (2)"/>
      <sheetName val="Smejkal (3)"/>
      <sheetName val="Smejkal (4)"/>
      <sheetName val="Smejkal (5)"/>
      <sheetName val="List3"/>
      <sheetName val="Ochoz"/>
      <sheetName val="Šalamoun skleník"/>
      <sheetName val="Šeflova+nejedlik+MaŠek"/>
      <sheetName val="Hučík Heršpice"/>
      <sheetName val="Hučík Heršpice (2)"/>
      <sheetName val="Hučík Heršpice (3)"/>
      <sheetName val="CELET-Dočkal"/>
      <sheetName val="CELET-Dočkal (2)"/>
      <sheetName val="CELET-Dočkal (3)"/>
      <sheetName val="CELET-Dočkal (4)"/>
      <sheetName val="Celet-Dočkal Optimalizace"/>
      <sheetName val="Šcerba"/>
      <sheetName val="Šěrba Optimalizace"/>
      <sheetName val="Ohřev bazénu"/>
      <sheetName val="Denner bazén"/>
      <sheetName val="prum šírka rámu"/>
      <sheetName val="Zubík"/>
      <sheetName val="Zubík Optimalizace (1)"/>
      <sheetName val="HEMZA UH"/>
      <sheetName val="HEMZA UH (2)"/>
      <sheetName val="HEMZA UH (3)"/>
      <sheetName val="HEMZA UH (4)"/>
      <sheetName val="HEMZA UH (5)"/>
      <sheetName val="HEMZA optimalizace"/>
      <sheetName val="Šťava"/>
      <sheetName val="Šťáva-optimalizace"/>
      <sheetName val="Hlavinova-poskozeno"/>
      <sheetName val="Hlavinova-opr.1"/>
      <sheetName val="Alexa MB"/>
      <sheetName val="Alexa optimalizace"/>
      <sheetName val="Vybíral - Libice"/>
      <sheetName val="Vybíral - Libice (2)"/>
      <sheetName val="Vybíral optimalizace"/>
      <sheetName val="Blažovice Janošik"/>
      <sheetName val="Chytry vykazy"/>
      <sheetName val="Chytrý"/>
      <sheetName val="Stěny Sd"/>
      <sheetName val="Pořizovací náklady Zdroj a prov"/>
      <sheetName val="Optimalizace plochy"/>
      <sheetName val="Qc=TZ Sima - ENB - PHPP"/>
      <sheetName val="PHPP x TNI"/>
      <sheetName val="Výžený průměr zdrojů "/>
      <sheetName val="Saitl Nehradov"/>
      <sheetName val="Saitl Optimalizace"/>
      <sheetName val="Pleskot vykazy"/>
      <sheetName val="Pleskot vykazy (3)"/>
      <sheetName val="Pleskot vykazy (4)"/>
      <sheetName val="Pleskot vykazy (2)"/>
      <sheetName val="Pleskot optimalizace-15"/>
      <sheetName val="Puldová Oskořínek"/>
      <sheetName val="DUFEK NS-2014"/>
      <sheetName val="HlavicaCheb"/>
      <sheetName val="Hlavica optimalizace-15 (2)"/>
      <sheetName val="Hlavica optimalizace-15 (3)"/>
      <sheetName val="Hlavica optimalizace-15 (4)"/>
      <sheetName val="Schartl NnO"/>
      <sheetName val="penb bystrc Šarka"/>
      <sheetName val="TZ epRD Řihošek"/>
      <sheetName val="Šlapák Petrůvky III. 20141207"/>
      <sheetName val="PENB Ptáčov"/>
      <sheetName val="enb Čikom Sochor"/>
      <sheetName val="Sochor Čikom Optimalizace"/>
      <sheetName val="Bayer MB"/>
      <sheetName val="Csaba Botoš"/>
      <sheetName val="Csaba Botoš (2)"/>
      <sheetName val="Stínění dle EN"/>
      <sheetName val="Výška podkroví"/>
      <sheetName val="New2015"/>
      <sheetName val="Vrba arch design"/>
      <sheetName val="epRD Sedlecký"/>
      <sheetName val="epRD Sedlecký (2)"/>
      <sheetName val="Vozehová sedlecky Qc"/>
      <sheetName val="Qc po mistnsotech výkaz "/>
      <sheetName val="epRD CELET Netřebský "/>
      <sheetName val="epRD CELET Netřebský  (2)"/>
      <sheetName val="List4"/>
      <sheetName val="CELET RD Cach"/>
      <sheetName val="Třebovice epJüthnerová"/>
      <sheetName val="Třebovice epJüthnerová(2)-15_60"/>
      <sheetName val="NERD Kocáb"/>
      <sheetName val="Kocáb porovnání "/>
      <sheetName val="Mikulčice - Arch. Veselý II. "/>
      <sheetName val="Rambousek Hartvíkovice"/>
      <sheetName val="Ruská PENB "/>
      <sheetName val="pENB Hahnova"/>
      <sheetName val="pENB Bednářová"/>
      <sheetName val="epRD Kircher IVT"/>
      <sheetName val="epRD Kircher IVT (2)"/>
      <sheetName val="epRD Kircher IVT (3)"/>
      <sheetName val="epRD Šlapák II"/>
      <sheetName val="PENB Chlumský"/>
      <sheetName val="PENB H. Újezd 1"/>
      <sheetName val="PENB H. Újezd 2 new (2)"/>
      <sheetName val="PENB H. Újezd 2 new"/>
      <sheetName val="PENB SOK BD VN z"/>
      <sheetName val="PENB SOK BD VN 1"/>
      <sheetName val="SOK výroba 1-  I. etapa"/>
      <sheetName val="SOK výroba 1-  I.+II etapa "/>
      <sheetName val="SOK výroba St"/>
      <sheetName val="SOK výroba optimalizace"/>
      <sheetName val="Řadovka Rosice R02-vnitrni (2)"/>
      <sheetName val="Řadovka Rosice R01-krajni V"/>
      <sheetName val="Řadovka Rosice R01-krajni V (2"/>
      <sheetName val="Rosice RD-D1 jih solo"/>
      <sheetName val="Rosice RD-D3-9 JZ solo (2)"/>
      <sheetName val="rosice Qc"/>
      <sheetName val="epRD Hniličkovi "/>
      <sheetName val="epRD Hniličkovi  (2)"/>
      <sheetName val="epRD Hniličkovi  (3)"/>
      <sheetName val="epRD LUNGA"/>
      <sheetName val="epRD LUNGA (2)"/>
      <sheetName val="epRD Rajtora "/>
      <sheetName val="RD Vranovice-A"/>
      <sheetName val="RD Vranovice-B"/>
      <sheetName val="BRINKMANN"/>
      <sheetName val="BRINKMANN (2)"/>
      <sheetName val="PENB Ketkovice "/>
      <sheetName val="PENB Svoboda Kozinova 1"/>
      <sheetName val="PENB Svoboda Kozinova 1 (2)"/>
      <sheetName val="Urbánek Dobrá Voda"/>
      <sheetName val="Kobr Zajíc"/>
      <sheetName val="Kobr Zajíc (2)"/>
      <sheetName val="PENB Domestav LIFE 2015"/>
      <sheetName val="Sušák"/>
      <sheetName val="OHNIŠTĚ - ENB"/>
      <sheetName val="Ohniště porovnání "/>
      <sheetName val="Stárek Ivanovice"/>
      <sheetName val="Kazimír Horák"/>
      <sheetName val="Kazimír Horák porovnání"/>
      <sheetName val="HS 2500 2400 2d"/>
      <sheetName val="PEnb Čeloud Jihlava"/>
      <sheetName val="List6"/>
      <sheetName val="epRD Podzimek Unanov"/>
      <sheetName val="epRD Podzimek Unanov (2)"/>
      <sheetName val="epRD Podzimek Unanov (3)"/>
      <sheetName val="epRD Hála Zákřany"/>
      <sheetName val="epRD Hála Zákřany (2)"/>
      <sheetName val="epRD Srazilova Počaply"/>
      <sheetName val="epRD Srazilova Počaply (2)"/>
      <sheetName val="NZÚ 2015 dotace"/>
      <sheetName val="NZÚ Marek"/>
      <sheetName val="NZÚ Vodička"/>
      <sheetName val="epRD Orlický"/>
      <sheetName val="epRD Orlický (2)"/>
      <sheetName val="epRD Orlický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Úvod"/>
      <sheetName val="Optimalizace"/>
      <sheetName val="A Vykazy"/>
      <sheetName val="Hodnocení"/>
      <sheetName val="Plochy"/>
      <sheetName val="U-seznam"/>
      <sheetName val="U-hodnoty"/>
      <sheetName val="Materialy"/>
      <sheetName val="Zemina"/>
      <sheetName val="Okna"/>
      <sheetName val="OknaTyp"/>
      <sheetName val="Zastínění"/>
      <sheetName val="Větrání"/>
      <sheetName val="Teplo pro vytápění"/>
      <sheetName val="MěsíčníM"/>
      <sheetName val="Topná zátěž"/>
      <sheetName val="Léto"/>
      <sheetName val="Zastínění-L"/>
      <sheetName val="Větrání-L"/>
      <sheetName val="Chlazení"/>
      <sheetName val="Chladící jednotky"/>
      <sheetName val="Chladící zátěž"/>
      <sheetName val="TV+rozvody"/>
      <sheetName val="TV-solár"/>
      <sheetName val="Elektřina"/>
      <sheetName val="Elektřina Nebyt"/>
      <sheetName val="Elektřina pom"/>
      <sheetName val="PrimárníE"/>
      <sheetName val="Kompakt"/>
      <sheetName val="Kotel"/>
      <sheetName val="CZT"/>
      <sheetName val="Klimadata"/>
      <sheetName val="Zisky"/>
      <sheetName val="Zisky Nebyt"/>
      <sheetName val="Uživatel Neby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Úvod"/>
      <sheetName val="Naklady stavby 2patra"/>
      <sheetName val="vykazy TNI-PENB cop to PHPP"/>
      <sheetName val="2013 vykazy ENB"/>
      <sheetName val="Hodnocení"/>
      <sheetName val="Plochy"/>
      <sheetName val="U-seznam"/>
      <sheetName val="U-hodnoty"/>
      <sheetName val="Materialy"/>
      <sheetName val="Zemina"/>
      <sheetName val="Okna"/>
      <sheetName val="OknaTyp"/>
      <sheetName val="Zastínění"/>
      <sheetName val="Větrání"/>
      <sheetName val="Teplo pro vytápění"/>
      <sheetName val="MěsíčníM"/>
      <sheetName val="Topná zátěž"/>
      <sheetName val="Léto"/>
      <sheetName val="Zastínění-L"/>
      <sheetName val="Větrání-L"/>
      <sheetName val="Chlazení"/>
      <sheetName val="Chladící jednotky"/>
      <sheetName val="Chladící zátěž"/>
      <sheetName val="TV+rozvody"/>
      <sheetName val="TV-solár"/>
      <sheetName val="Elektřina"/>
      <sheetName val="Elektřina Nebyt"/>
      <sheetName val="Elektřina pom"/>
      <sheetName val="PrimárníE"/>
      <sheetName val="Kompakt"/>
      <sheetName val="Kotel"/>
      <sheetName val="CZT"/>
      <sheetName val="Klimadata"/>
      <sheetName val="Zisky"/>
      <sheetName val="Zisky Nebyt"/>
      <sheetName val="Uživatel Neby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Úvod"/>
      <sheetName val="GZ"/>
      <sheetName val="Vykazy IPV"/>
      <sheetName val="Nákladovost"/>
      <sheetName val="Naklady - pajc"/>
      <sheetName val="Optimalizace"/>
      <sheetName val="Hodnocení"/>
      <sheetName val="PrimárníE"/>
      <sheetName val="Plochy"/>
      <sheetName val="U-seznam"/>
      <sheetName val="U-hodnoty"/>
      <sheetName val="Materialy"/>
      <sheetName val="Zemina"/>
      <sheetName val="Zemina (2)"/>
      <sheetName val="Okna"/>
      <sheetName val="Okna 2"/>
      <sheetName val="OknaTyp"/>
      <sheetName val="Zastínění"/>
      <sheetName val="Větrání"/>
      <sheetName val="Teplo pro vytápění"/>
      <sheetName val="MěsíčníM"/>
      <sheetName val="Topná zátěž"/>
      <sheetName val="Léto"/>
      <sheetName val="Zastínění-L"/>
      <sheetName val="Větrání-L"/>
      <sheetName val="Chlazení"/>
      <sheetName val="Chladící jednotky"/>
      <sheetName val="Chladící zátěž"/>
      <sheetName val="TV+rozvody"/>
      <sheetName val="TV-solár"/>
      <sheetName val="Elektřina"/>
      <sheetName val="Elektřina Nebyt"/>
      <sheetName val="Elektřina pom"/>
      <sheetName val="Kompakt"/>
      <sheetName val="Kotel"/>
      <sheetName val="CZT"/>
      <sheetName val="Klimadata"/>
      <sheetName val="Zisky"/>
      <sheetName val="Zisky Nebyt"/>
      <sheetName val="Uživatel Neby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ávratnost tepelných mostů"/>
      <sheetName val="Návratnost tepelných mostů-sokl"/>
      <sheetName val="Návratnost tepelných mostů- (2"/>
      <sheetName val="Navratnost pardnos DNS"/>
      <sheetName val="Navratnost DNS (2)"/>
      <sheetName val="Navratnost DNS-sucinnosti"/>
      <sheetName val="Navratnost DNS-pricky"/>
      <sheetName val="Navratnost zatepleni poskocil"/>
      <sheetName val="Navratnost zatepleni Zahradníčk"/>
      <sheetName val="Navratnost celeho domu - kontro"/>
      <sheetName val="EKONOMIKA dle TNI"/>
      <sheetName val="EKONOMIKA dle penb"/>
      <sheetName val="Ekonomika Varianty Hodonin"/>
      <sheetName val="ES Dudek Vladimir"/>
      <sheetName val="ES Vranov"/>
      <sheetName val="Vranov - grafy"/>
      <sheetName val="Celkove naklady"/>
      <sheetName val="Naklady - PV"/>
      <sheetName val="Celkove naklady (2)"/>
      <sheetName val="Vstupy+přehled"/>
      <sheetName val="Přima navratnost"/>
      <sheetName val="CPD 1"/>
      <sheetName val="CPD 2"/>
      <sheetName val="EA"/>
      <sheetName val="EA Grafy, koeficienty dle vyh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rovnani provoznich nakladu "/>
      <sheetName val="Úvod"/>
      <sheetName val="Naklady stavby NERD"/>
      <sheetName val="Naklady stavby PARD"/>
      <sheetName val="DNK"/>
      <sheetName val="Optimalizace"/>
      <sheetName val="A Vykazy"/>
      <sheetName val="Hodnocení"/>
      <sheetName val="Přehled"/>
      <sheetName val="Klima"/>
      <sheetName val="U-hodnoty"/>
      <sheetName val="Plochy"/>
      <sheetName val="Zemina"/>
      <sheetName val="Prvky"/>
      <sheetName val="Okna"/>
      <sheetName val="Zastínění"/>
      <sheetName val="Větrání"/>
      <sheetName val="Větrání Další"/>
      <sheetName val="VytSezonní"/>
      <sheetName val="Vytápění"/>
      <sheetName val="Tepelný výkon"/>
      <sheetName val="Větrání-L"/>
      <sheetName val="Léto"/>
      <sheetName val="Chlazení"/>
      <sheetName val="Chladicí jednotky"/>
      <sheetName val="Chladicí výkon"/>
      <sheetName val="TV+rozvody"/>
      <sheetName val="TV-solár"/>
      <sheetName val="Fotovoltaika"/>
      <sheetName val="Elektřina"/>
      <sheetName val="Užití Nebyt"/>
      <sheetName val="Elektřina Nebyt"/>
      <sheetName val="Elektřina pom"/>
      <sheetName val="Zisky"/>
      <sheetName val="Zisky Nebyt"/>
      <sheetName val="PrimárníE"/>
      <sheetName val="Kompakt"/>
      <sheetName val="TČ"/>
      <sheetName val="TČ země"/>
      <sheetName val="Kotel"/>
      <sheetName val="CZT"/>
      <sheetName val="Data"/>
      <sheetName val="CPD_databáze"/>
      <sheetName val="CPD_číselníky"/>
      <sheetName val="CPD_konstruk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el Šablona Tuning (2)"/>
      <sheetName val="Adam"/>
      <sheetName val="adam vykazy"/>
      <sheetName val="Adam-A2-A1"/>
      <sheetName val="Adam-A2"/>
      <sheetName val="Vladimir-A2"/>
      <sheetName val="Denner NZU 20°C"/>
      <sheetName val="Denner NZU 23°C"/>
      <sheetName val="Denenr Výkazy SS"/>
      <sheetName val="Denenr Výkazy NS"/>
      <sheetName val="Denner bazén"/>
      <sheetName val="Výkazy Vaněk"/>
      <sheetName val="Výkazy Vaněk (2)"/>
      <sheetName val="NZÚ Vaněk"/>
      <sheetName val="NZU Peřina"/>
      <sheetName val="NZU Peřina (2)"/>
      <sheetName val="Dudek SOL "/>
      <sheetName val="Dudek st. stav"/>
      <sheetName val="Dudek Aevp SS"/>
      <sheetName val="Dudek NS"/>
      <sheetName val="ES Dudek Vladimir"/>
      <sheetName val="Sečanský"/>
      <sheetName val="Sečanský Optimalizace NZU"/>
      <sheetName val="Sedlčany-Krotvička"/>
      <sheetName val="Sedlčany NZU"/>
      <sheetName val="Sedlčany NZU (2)"/>
      <sheetName val="Okříšky-Procházka"/>
      <sheetName val="Procházka NZU"/>
      <sheetName val="Výkaz Vávra VM"/>
      <sheetName val="Vávra okna "/>
      <sheetName val="Výkaz Vávra VM (2)"/>
      <sheetName val="Hucik Zvole"/>
      <sheetName val="Účinnost Fve dle TNI"/>
      <sheetName val="Procházka Hrušky"/>
      <sheetName val="Prochazka Optimalizace NZU (1)"/>
      <sheetName val="Prochazka Optimalizace NZU (2)"/>
      <sheetName val="VELEŠICE"/>
      <sheetName val="Velešovice Vykazy"/>
      <sheetName val="Velešovice Vykazy (2)"/>
      <sheetName val="Velešovice Optimalizace"/>
      <sheetName val="Dvořák Kuřim"/>
      <sheetName val="Dvořák Kuřim (2)"/>
      <sheetName val="Dvořák Kuřim (3)"/>
      <sheetName val="Dvořák Kuřim (4)"/>
      <sheetName val="Dvořák Kuřim (5)-final"/>
      <sheetName val="List1"/>
      <sheetName val="Vávra kna "/>
      <sheetName val="Dud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dasgastro.cz/velky-zasobnik-na-toaletni-papir-v-rolich/" TargetMode="External"/><Relationship Id="rId1" Type="http://schemas.openxmlformats.org/officeDocument/2006/relationships/hyperlink" Target="https://www.dasgastro.cz/velky-zasobnik-na-toaletni-papir-v-rolich/?gad_source=1&amp;gclid=Cj0KCQiAst67BhCEARIsAKKdWOnrRD8MtsalnmggJQ0w8qi43gof9bIv8EnnjeYoeQNFVPNgnxDasXUaAs9qEALw_wcB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dasgastro.cz/velky-zasobnik-na-toaletni-papir-v-rolich/" TargetMode="External"/><Relationship Id="rId1" Type="http://schemas.openxmlformats.org/officeDocument/2006/relationships/hyperlink" Target="https://www.dasgastro.cz/velky-zasobnik-na-toaletni-papir-v-rolich/?gad_source=1&amp;gclid=Cj0KCQiAst67BhCEARIsAKKdWOnrRD8MtsalnmggJQ0w8qi43gof9bIv8EnnjeYoeQNFVPNgnxDasXUaAs9qEALw_wcB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dasgastro.cz/velky-zasobnik-na-toaletni-papir-v-rolich/" TargetMode="External"/><Relationship Id="rId1" Type="http://schemas.openxmlformats.org/officeDocument/2006/relationships/hyperlink" Target="https://www.dasgastro.cz/velky-zasobnik-na-toaletni-papir-v-rolich/?gad_source=1&amp;gclid=Cj0KCQiAst67BhCEARIsAKKdWOnrRD8MtsalnmggJQ0w8qi43gof9bIv8EnnjeYoeQNFVPNgnxDasXUaAs9qEALw_wcB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586F-5757-4BDD-BE6D-ACD71C4F6498}">
  <sheetPr>
    <tabColor theme="1" tint="4.9989318521683403E-2"/>
    <pageSetUpPr fitToPage="1"/>
  </sheetPr>
  <dimension ref="B1:J103"/>
  <sheetViews>
    <sheetView tabSelected="1" view="pageBreakPreview" zoomScaleNormal="100" zoomScaleSheetLayoutView="100" workbookViewId="0">
      <selection activeCell="C8" sqref="C8"/>
    </sheetView>
  </sheetViews>
  <sheetFormatPr defaultRowHeight="15" x14ac:dyDescent="0.25"/>
  <cols>
    <col min="1" max="1" width="4.28515625" customWidth="1"/>
    <col min="2" max="2" width="12.85546875" customWidth="1"/>
    <col min="3" max="3" width="46.140625" style="12" customWidth="1"/>
    <col min="6" max="6" width="17" style="4" customWidth="1"/>
    <col min="7" max="7" width="15.42578125" style="4" customWidth="1"/>
    <col min="8" max="8" width="26.42578125" style="4" customWidth="1"/>
    <col min="9" max="9" width="45.42578125" style="12" customWidth="1"/>
    <col min="10" max="10" width="57.140625" customWidth="1"/>
  </cols>
  <sheetData>
    <row r="1" spans="2:10" ht="92.25" customHeight="1" x14ac:dyDescent="0.35">
      <c r="C1" s="43" t="s">
        <v>0</v>
      </c>
      <c r="D1" s="43"/>
      <c r="E1" s="43"/>
      <c r="F1" s="4" t="s">
        <v>1</v>
      </c>
      <c r="G1" s="9">
        <v>45725</v>
      </c>
      <c r="H1" s="9"/>
    </row>
    <row r="2" spans="2:10" s="1" customFormat="1" x14ac:dyDescent="0.25">
      <c r="C2" s="11" t="s">
        <v>2</v>
      </c>
      <c r="F2" s="3"/>
      <c r="G2" s="5"/>
      <c r="H2" s="5" t="s">
        <v>3</v>
      </c>
      <c r="I2" s="11" t="s">
        <v>4</v>
      </c>
    </row>
    <row r="3" spans="2:10" s="1" customFormat="1" ht="15.75" x14ac:dyDescent="0.25">
      <c r="C3" s="21" t="str">
        <f>'1pp M+Ž A-vlevo'!C3</f>
        <v>WC 1pp+úklid</v>
      </c>
      <c r="F3" s="3"/>
      <c r="G3" s="5"/>
      <c r="H3" s="31">
        <f>'1pp M+Ž A-vlevo'!H3</f>
        <v>0</v>
      </c>
      <c r="I3" s="11"/>
    </row>
    <row r="4" spans="2:10" ht="15.75" x14ac:dyDescent="0.25">
      <c r="C4" s="21" t="s">
        <v>5</v>
      </c>
      <c r="D4" s="29"/>
      <c r="E4" s="29"/>
      <c r="F4" s="30"/>
      <c r="G4" s="30"/>
      <c r="H4" s="31">
        <f>'1+2np M+Ž A-vlevo'!H3</f>
        <v>0</v>
      </c>
    </row>
    <row r="5" spans="2:10" ht="15.75" x14ac:dyDescent="0.25">
      <c r="C5" s="21" t="s">
        <v>6</v>
      </c>
      <c r="D5" s="29"/>
      <c r="E5" s="29"/>
      <c r="F5" s="30"/>
      <c r="G5" s="30"/>
      <c r="H5" s="31">
        <f>'1+2np M+Ž A-vlevo'!H3</f>
        <v>0</v>
      </c>
    </row>
    <row r="6" spans="2:10" ht="15.75" x14ac:dyDescent="0.25">
      <c r="C6" s="21" t="s">
        <v>7</v>
      </c>
      <c r="D6" s="22"/>
      <c r="E6" s="22"/>
      <c r="F6" s="17"/>
      <c r="G6" s="17"/>
      <c r="H6" s="31">
        <f>'3np M+Ž A-vlevo'!H3</f>
        <v>0</v>
      </c>
    </row>
    <row r="7" spans="2:10" ht="15.75" x14ac:dyDescent="0.25">
      <c r="B7" s="2"/>
      <c r="C7" s="21" t="str">
        <f>'Odpočty-niance'!C3</f>
        <v>Niance - odpočty</v>
      </c>
      <c r="D7" s="22"/>
      <c r="E7" s="22"/>
      <c r="F7" s="17"/>
      <c r="G7" s="17"/>
      <c r="H7" s="31">
        <f>'Odpočty-niance'!H3</f>
        <v>0</v>
      </c>
    </row>
    <row r="8" spans="2:10" ht="15.75" x14ac:dyDescent="0.25">
      <c r="B8" s="2"/>
      <c r="C8" s="21" t="str">
        <f>'Souhrnné položky+VRN'!C3</f>
        <v>Sournné položky + VRN</v>
      </c>
      <c r="D8" s="22"/>
      <c r="E8" s="22"/>
      <c r="F8" s="17"/>
      <c r="G8" s="17"/>
      <c r="H8" s="31">
        <f>'Souhrnné položky+VRN'!H3</f>
        <v>0</v>
      </c>
    </row>
    <row r="9" spans="2:10" x14ac:dyDescent="0.25">
      <c r="B9" s="2"/>
      <c r="H9" s="32"/>
      <c r="J9" s="35">
        <v>0.02</v>
      </c>
    </row>
    <row r="10" spans="2:10" ht="18.75" x14ac:dyDescent="0.3">
      <c r="B10" s="2"/>
      <c r="C10" s="23" t="s">
        <v>8</v>
      </c>
      <c r="D10" s="24"/>
      <c r="E10" s="24"/>
      <c r="F10" s="18"/>
      <c r="G10" s="18"/>
      <c r="H10" s="33">
        <f>SUM(H3:H9)</f>
        <v>0</v>
      </c>
      <c r="J10" s="34">
        <f>H10*J9</f>
        <v>0</v>
      </c>
    </row>
    <row r="11" spans="2:10" ht="18.75" x14ac:dyDescent="0.3">
      <c r="B11" s="2"/>
      <c r="C11" s="16" t="s">
        <v>9</v>
      </c>
      <c r="D11" s="25"/>
      <c r="E11" s="25"/>
      <c r="F11" s="19"/>
      <c r="G11" s="19"/>
      <c r="H11" s="19">
        <f>H10*1.21</f>
        <v>0</v>
      </c>
    </row>
    <row r="12" spans="2:10" x14ac:dyDescent="0.25">
      <c r="B12" s="2"/>
    </row>
    <row r="13" spans="2:10" x14ac:dyDescent="0.25">
      <c r="B13" s="2"/>
    </row>
    <row r="14" spans="2:10" x14ac:dyDescent="0.25">
      <c r="B14" s="2"/>
    </row>
    <row r="15" spans="2:10" x14ac:dyDescent="0.25">
      <c r="B15" s="2"/>
    </row>
    <row r="16" spans="2:10" x14ac:dyDescent="0.25">
      <c r="B16" s="2"/>
      <c r="H16" s="15"/>
    </row>
    <row r="17" spans="2:8" x14ac:dyDescent="0.25">
      <c r="B17" s="2"/>
    </row>
    <row r="18" spans="2:8" x14ac:dyDescent="0.25">
      <c r="B18" s="2"/>
    </row>
    <row r="19" spans="2:8" x14ac:dyDescent="0.25">
      <c r="B19" s="2"/>
    </row>
    <row r="20" spans="2:8" x14ac:dyDescent="0.25">
      <c r="B20" s="2"/>
    </row>
    <row r="21" spans="2:8" x14ac:dyDescent="0.25">
      <c r="B21" s="2"/>
    </row>
    <row r="22" spans="2:8" x14ac:dyDescent="0.25">
      <c r="B22" s="2"/>
      <c r="H22" s="15"/>
    </row>
    <row r="23" spans="2:8" x14ac:dyDescent="0.25">
      <c r="B23" s="2"/>
    </row>
    <row r="24" spans="2:8" x14ac:dyDescent="0.25">
      <c r="B24" s="2"/>
    </row>
    <row r="28" spans="2:8" x14ac:dyDescent="0.25">
      <c r="H28" s="15"/>
    </row>
    <row r="30" spans="2:8" x14ac:dyDescent="0.25">
      <c r="B30" s="2"/>
    </row>
    <row r="34" spans="3:8" x14ac:dyDescent="0.25">
      <c r="H34" s="15"/>
    </row>
    <row r="41" spans="3:8" ht="18.75" x14ac:dyDescent="0.3">
      <c r="C41" s="16"/>
    </row>
    <row r="75" spans="3:3" x14ac:dyDescent="0.25">
      <c r="C75" s="10"/>
    </row>
    <row r="89" spans="3:9" x14ac:dyDescent="0.25">
      <c r="C89" s="10"/>
    </row>
    <row r="93" spans="3:9" x14ac:dyDescent="0.25">
      <c r="I93" s="14"/>
    </row>
    <row r="100" spans="3:8" x14ac:dyDescent="0.25">
      <c r="C100" s="13"/>
      <c r="D100" s="6"/>
      <c r="E100" s="6"/>
      <c r="F100" s="7"/>
      <c r="G100" s="8"/>
      <c r="H100" s="8"/>
    </row>
    <row r="103" spans="3:8" x14ac:dyDescent="0.25">
      <c r="C103" s="10"/>
    </row>
  </sheetData>
  <mergeCells count="1">
    <mergeCell ref="C1:E1"/>
  </mergeCells>
  <pageMargins left="0.7" right="0.7" top="0.78740157499999996" bottom="0.78740157499999996" header="0.3" footer="0.3"/>
  <pageSetup paperSize="9" scale="47" fitToHeight="0" orientation="portrait" r:id="rId1"/>
  <rowBreaks count="1" manualBreakCount="1">
    <brk id="8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8DFB-2906-4D1E-9ED9-0AEA4941A518}">
  <sheetPr>
    <tabColor rgb="FF00B0F0"/>
    <pageSetUpPr fitToPage="1"/>
  </sheetPr>
  <dimension ref="A1:N149"/>
  <sheetViews>
    <sheetView view="pageBreakPreview" topLeftCell="B2" zoomScaleNormal="100" zoomScaleSheetLayoutView="100" workbookViewId="0">
      <selection activeCell="F27" sqref="F27:F92"/>
    </sheetView>
  </sheetViews>
  <sheetFormatPr defaultRowHeight="15" x14ac:dyDescent="0.25"/>
  <cols>
    <col min="1" max="1" width="4.28515625" customWidth="1"/>
    <col min="2" max="2" width="16.140625" customWidth="1"/>
    <col min="3" max="3" width="46.140625" style="12" customWidth="1"/>
    <col min="4" max="4" width="36.5703125" bestFit="1" customWidth="1"/>
    <col min="6" max="6" width="17.140625" style="4" customWidth="1"/>
    <col min="7" max="7" width="15.42578125" style="4" customWidth="1"/>
    <col min="8" max="8" width="22" style="4" customWidth="1"/>
    <col min="9" max="9" width="45.42578125" style="12" customWidth="1"/>
    <col min="10" max="10" width="57.140625" customWidth="1"/>
  </cols>
  <sheetData>
    <row r="1" spans="1:10" ht="30" x14ac:dyDescent="0.25">
      <c r="C1" s="10" t="str">
        <f>'Rozpočet Celkový'!C1</f>
        <v>ST. ÚPRAVY WC II. Etapa - BUDOVA C - Potravináři 
V OBJEKTU ŠKOLY CHARBULOVA 106 618 00 BRNO</v>
      </c>
      <c r="G1" s="9"/>
      <c r="H1" s="9"/>
    </row>
    <row r="2" spans="1:10" s="1" customFormat="1" ht="30" x14ac:dyDescent="0.25">
      <c r="A2" s="1" t="s">
        <v>10</v>
      </c>
      <c r="B2" s="1" t="s">
        <v>11</v>
      </c>
      <c r="C2" s="11" t="s">
        <v>2</v>
      </c>
      <c r="D2" s="1" t="s">
        <v>12</v>
      </c>
      <c r="E2" s="1" t="s">
        <v>13</v>
      </c>
      <c r="F2" s="3" t="s">
        <v>14</v>
      </c>
      <c r="G2" s="5" t="s">
        <v>15</v>
      </c>
      <c r="H2" s="5" t="s">
        <v>16</v>
      </c>
      <c r="I2" s="11" t="s">
        <v>4</v>
      </c>
    </row>
    <row r="3" spans="1:10" ht="18.75" x14ac:dyDescent="0.3">
      <c r="C3" s="16" t="s">
        <v>17</v>
      </c>
      <c r="H3" s="19">
        <f>SUM(H4:H85)</f>
        <v>0</v>
      </c>
    </row>
    <row r="4" spans="1:10" ht="45" x14ac:dyDescent="0.25">
      <c r="B4" s="2" t="s">
        <v>18</v>
      </c>
      <c r="C4" s="12" t="s">
        <v>19</v>
      </c>
      <c r="D4">
        <v>1</v>
      </c>
      <c r="E4" t="s">
        <v>20</v>
      </c>
      <c r="G4" s="4">
        <f>D4*F4</f>
        <v>0</v>
      </c>
      <c r="I4" s="27" t="s">
        <v>21</v>
      </c>
    </row>
    <row r="5" spans="1:10" x14ac:dyDescent="0.25">
      <c r="B5" s="2"/>
      <c r="C5" s="12" t="s">
        <v>22</v>
      </c>
      <c r="D5">
        <v>1</v>
      </c>
      <c r="E5" t="s">
        <v>20</v>
      </c>
      <c r="G5" s="4">
        <f>D5*F5</f>
        <v>0</v>
      </c>
      <c r="I5" s="12" t="s">
        <v>23</v>
      </c>
    </row>
    <row r="6" spans="1:10" x14ac:dyDescent="0.25">
      <c r="B6" s="2"/>
      <c r="C6" s="12" t="s">
        <v>24</v>
      </c>
      <c r="D6">
        <v>2</v>
      </c>
      <c r="E6" t="s">
        <v>20</v>
      </c>
      <c r="G6" s="4">
        <f>D6*F6</f>
        <v>0</v>
      </c>
    </row>
    <row r="7" spans="1:10" x14ac:dyDescent="0.25">
      <c r="B7" s="2"/>
      <c r="G7" s="4">
        <f>D7*F7</f>
        <v>0</v>
      </c>
      <c r="H7" s="15">
        <f>SUM(G4:G7)</f>
        <v>0</v>
      </c>
      <c r="J7" s="12" t="s">
        <v>25</v>
      </c>
    </row>
    <row r="8" spans="1:10" x14ac:dyDescent="0.25">
      <c r="B8" s="2"/>
    </row>
    <row r="9" spans="1:10" ht="45" x14ac:dyDescent="0.25">
      <c r="B9" s="2" t="s">
        <v>26</v>
      </c>
      <c r="C9" s="12" t="s">
        <v>27</v>
      </c>
      <c r="D9">
        <v>12.08</v>
      </c>
      <c r="E9" t="s">
        <v>28</v>
      </c>
      <c r="G9" s="4">
        <f>D9*F9</f>
        <v>0</v>
      </c>
      <c r="I9" s="27" t="s">
        <v>29</v>
      </c>
      <c r="J9" s="12"/>
    </row>
    <row r="10" spans="1:10" ht="30" x14ac:dyDescent="0.25">
      <c r="B10" s="2"/>
      <c r="C10" s="12" t="s">
        <v>30</v>
      </c>
      <c r="D10">
        <v>10</v>
      </c>
      <c r="E10" t="s">
        <v>20</v>
      </c>
      <c r="G10" s="4">
        <f>D10*F10</f>
        <v>0</v>
      </c>
      <c r="J10" s="12"/>
    </row>
    <row r="11" spans="1:10" x14ac:dyDescent="0.25">
      <c r="B11" s="2"/>
      <c r="C11" s="12" t="s">
        <v>31</v>
      </c>
      <c r="D11">
        <v>0.88</v>
      </c>
      <c r="E11" t="s">
        <v>28</v>
      </c>
      <c r="G11" s="4">
        <f>D11*F11</f>
        <v>0</v>
      </c>
      <c r="J11" s="12"/>
    </row>
    <row r="12" spans="1:10" x14ac:dyDescent="0.25">
      <c r="B12" s="2"/>
      <c r="C12" s="12" t="s">
        <v>32</v>
      </c>
      <c r="D12">
        <v>1</v>
      </c>
      <c r="E12" t="s">
        <v>20</v>
      </c>
      <c r="G12" s="4">
        <f>D12*F12</f>
        <v>0</v>
      </c>
      <c r="I12" s="12" t="s">
        <v>33</v>
      </c>
      <c r="J12" s="12"/>
    </row>
    <row r="13" spans="1:10" x14ac:dyDescent="0.25">
      <c r="B13" s="2"/>
      <c r="J13" s="12"/>
    </row>
    <row r="14" spans="1:10" ht="45" x14ac:dyDescent="0.25">
      <c r="B14" s="2"/>
      <c r="C14" s="12" t="s">
        <v>34</v>
      </c>
      <c r="D14">
        <v>18</v>
      </c>
      <c r="E14" t="s">
        <v>20</v>
      </c>
      <c r="G14" s="4">
        <f t="shared" ref="G14" si="0">D14*F14</f>
        <v>0</v>
      </c>
      <c r="I14" s="12" t="s">
        <v>35</v>
      </c>
      <c r="J14" s="12"/>
    </row>
    <row r="15" spans="1:10" ht="45" x14ac:dyDescent="0.25">
      <c r="B15" s="2"/>
      <c r="C15" s="12" t="s">
        <v>36</v>
      </c>
      <c r="D15">
        <v>3</v>
      </c>
      <c r="E15" t="s">
        <v>20</v>
      </c>
      <c r="G15" s="4">
        <f t="shared" ref="G15:G81" si="1">D15*F15</f>
        <v>0</v>
      </c>
      <c r="I15" s="12" t="s">
        <v>37</v>
      </c>
    </row>
    <row r="16" spans="1:10" ht="30" x14ac:dyDescent="0.25">
      <c r="B16" s="2"/>
      <c r="C16" s="12" t="s">
        <v>38</v>
      </c>
      <c r="D16">
        <v>4</v>
      </c>
      <c r="E16" t="s">
        <v>20</v>
      </c>
      <c r="G16" s="4">
        <f t="shared" si="1"/>
        <v>0</v>
      </c>
      <c r="I16" s="12" t="s">
        <v>37</v>
      </c>
    </row>
    <row r="17" spans="2:14" x14ac:dyDescent="0.25">
      <c r="B17" s="2"/>
      <c r="C17" s="12" t="s">
        <v>39</v>
      </c>
      <c r="D17">
        <f>134.75+12</f>
        <v>146.75</v>
      </c>
      <c r="E17" t="s">
        <v>28</v>
      </c>
      <c r="G17" s="4">
        <f t="shared" si="1"/>
        <v>0</v>
      </c>
      <c r="I17" s="12" t="s">
        <v>40</v>
      </c>
    </row>
    <row r="18" spans="2:14" ht="45" x14ac:dyDescent="0.25">
      <c r="B18" s="2"/>
      <c r="C18" s="12" t="s">
        <v>41</v>
      </c>
      <c r="D18" s="38">
        <f>5.02/0.075</f>
        <v>66.933333333333337</v>
      </c>
      <c r="E18" t="s">
        <v>28</v>
      </c>
      <c r="G18" s="4">
        <f t="shared" si="1"/>
        <v>0</v>
      </c>
      <c r="I18" s="12" t="s">
        <v>40</v>
      </c>
    </row>
    <row r="19" spans="2:14" x14ac:dyDescent="0.25">
      <c r="B19" s="2"/>
      <c r="C19" s="12" t="s">
        <v>42</v>
      </c>
      <c r="D19">
        <v>1</v>
      </c>
      <c r="E19" t="s">
        <v>20</v>
      </c>
      <c r="G19" s="4">
        <f t="shared" si="1"/>
        <v>0</v>
      </c>
    </row>
    <row r="20" spans="2:14" x14ac:dyDescent="0.25">
      <c r="B20" s="2"/>
      <c r="C20" s="12" t="s">
        <v>43</v>
      </c>
      <c r="D20">
        <v>1</v>
      </c>
      <c r="E20" t="s">
        <v>20</v>
      </c>
      <c r="G20" s="4">
        <f t="shared" si="1"/>
        <v>0</v>
      </c>
    </row>
    <row r="21" spans="2:14" x14ac:dyDescent="0.25">
      <c r="B21" s="2"/>
      <c r="C21" s="12" t="s">
        <v>44</v>
      </c>
      <c r="D21">
        <v>1</v>
      </c>
      <c r="E21" t="s">
        <v>20</v>
      </c>
      <c r="G21" s="4">
        <f t="shared" si="1"/>
        <v>0</v>
      </c>
      <c r="I21" s="11" t="s">
        <v>45</v>
      </c>
    </row>
    <row r="22" spans="2:14" x14ac:dyDescent="0.25">
      <c r="B22" s="2"/>
      <c r="C22" s="12" t="s">
        <v>46</v>
      </c>
      <c r="D22">
        <f>24.21+26.98</f>
        <v>51.19</v>
      </c>
      <c r="E22" t="s">
        <v>28</v>
      </c>
      <c r="G22" s="4">
        <f t="shared" si="1"/>
        <v>0</v>
      </c>
      <c r="I22" s="12" t="s">
        <v>47</v>
      </c>
    </row>
    <row r="23" spans="2:14" x14ac:dyDescent="0.25">
      <c r="B23" s="2"/>
      <c r="C23" s="12" t="s">
        <v>32</v>
      </c>
      <c r="D23">
        <v>1</v>
      </c>
      <c r="E23" t="s">
        <v>20</v>
      </c>
      <c r="F23" s="36"/>
      <c r="G23" s="4">
        <f t="shared" si="1"/>
        <v>0</v>
      </c>
      <c r="I23" s="12" t="s">
        <v>48</v>
      </c>
    </row>
    <row r="24" spans="2:14" x14ac:dyDescent="0.25">
      <c r="B24" s="2"/>
      <c r="G24" s="4">
        <f t="shared" si="1"/>
        <v>0</v>
      </c>
      <c r="H24" s="15">
        <f>SUM(G9:G24)</f>
        <v>0</v>
      </c>
    </row>
    <row r="25" spans="2:14" x14ac:dyDescent="0.25">
      <c r="B25" s="2"/>
      <c r="N25" t="s">
        <v>49</v>
      </c>
    </row>
    <row r="26" spans="2:14" x14ac:dyDescent="0.25">
      <c r="B26" s="2" t="s">
        <v>50</v>
      </c>
      <c r="N26" t="s">
        <v>51</v>
      </c>
    </row>
    <row r="27" spans="2:14" ht="60" x14ac:dyDescent="0.25">
      <c r="B27" s="2"/>
      <c r="C27" s="12" t="s">
        <v>52</v>
      </c>
      <c r="D27">
        <v>22.9</v>
      </c>
      <c r="E27" t="s">
        <v>53</v>
      </c>
      <c r="G27" s="4">
        <f t="shared" ref="G27:G32" si="2">D27*F27</f>
        <v>0</v>
      </c>
      <c r="I27" s="10" t="s">
        <v>54</v>
      </c>
      <c r="J27" s="26" t="s">
        <v>55</v>
      </c>
    </row>
    <row r="28" spans="2:14" ht="30" x14ac:dyDescent="0.25">
      <c r="B28" s="2"/>
      <c r="C28" s="12" t="s">
        <v>56</v>
      </c>
      <c r="D28">
        <v>7</v>
      </c>
      <c r="E28" t="s">
        <v>20</v>
      </c>
      <c r="G28" s="4">
        <f t="shared" si="2"/>
        <v>0</v>
      </c>
      <c r="I28" s="12" t="s">
        <v>57</v>
      </c>
      <c r="J28" s="26"/>
    </row>
    <row r="29" spans="2:14" ht="30" x14ac:dyDescent="0.25">
      <c r="B29" s="2"/>
      <c r="C29" s="12" t="s">
        <v>58</v>
      </c>
      <c r="D29">
        <v>1</v>
      </c>
      <c r="E29" t="s">
        <v>20</v>
      </c>
      <c r="G29" s="4">
        <f t="shared" si="2"/>
        <v>0</v>
      </c>
      <c r="J29" s="26"/>
    </row>
    <row r="30" spans="2:14" ht="58.5" customHeight="1" x14ac:dyDescent="0.25">
      <c r="B30" s="2"/>
      <c r="C30" s="12" t="s">
        <v>59</v>
      </c>
      <c r="D30">
        <f>6*3.6</f>
        <v>21.6</v>
      </c>
      <c r="G30" s="4">
        <f t="shared" si="2"/>
        <v>0</v>
      </c>
      <c r="I30" s="10" t="s">
        <v>60</v>
      </c>
      <c r="J30" s="26"/>
    </row>
    <row r="31" spans="2:14" x14ac:dyDescent="0.25">
      <c r="B31" s="2"/>
      <c r="C31" s="12" t="s">
        <v>61</v>
      </c>
      <c r="D31">
        <v>1</v>
      </c>
      <c r="E31" t="s">
        <v>20</v>
      </c>
      <c r="G31" s="4">
        <f t="shared" si="2"/>
        <v>0</v>
      </c>
      <c r="I31" s="10"/>
      <c r="J31" s="26"/>
    </row>
    <row r="32" spans="2:14" ht="63.75" customHeight="1" x14ac:dyDescent="0.25">
      <c r="B32" s="2"/>
      <c r="C32" s="12" t="s">
        <v>62</v>
      </c>
      <c r="D32">
        <v>5</v>
      </c>
      <c r="E32" t="s">
        <v>20</v>
      </c>
      <c r="G32" s="4">
        <f t="shared" si="2"/>
        <v>0</v>
      </c>
      <c r="I32" s="12" t="s">
        <v>63</v>
      </c>
      <c r="J32" s="26"/>
    </row>
    <row r="33" spans="2:11" ht="63" customHeight="1" x14ac:dyDescent="0.25">
      <c r="B33" s="2"/>
      <c r="C33" s="12" t="s">
        <v>64</v>
      </c>
      <c r="D33">
        <v>1</v>
      </c>
      <c r="E33" t="s">
        <v>20</v>
      </c>
      <c r="G33" s="4">
        <f t="shared" si="1"/>
        <v>0</v>
      </c>
      <c r="I33" s="12" t="s">
        <v>63</v>
      </c>
      <c r="J33" s="26" t="s">
        <v>65</v>
      </c>
      <c r="K33" t="s">
        <v>66</v>
      </c>
    </row>
    <row r="34" spans="2:11" ht="60" customHeight="1" x14ac:dyDescent="0.25">
      <c r="B34" s="2"/>
      <c r="C34" s="12" t="s">
        <v>67</v>
      </c>
      <c r="D34">
        <v>1</v>
      </c>
      <c r="E34" t="s">
        <v>20</v>
      </c>
      <c r="G34" s="4">
        <f t="shared" si="1"/>
        <v>0</v>
      </c>
      <c r="I34" s="12" t="s">
        <v>68</v>
      </c>
    </row>
    <row r="35" spans="2:11" ht="78.75" customHeight="1" x14ac:dyDescent="0.25">
      <c r="B35" s="2"/>
      <c r="C35" s="12" t="s">
        <v>69</v>
      </c>
      <c r="D35">
        <v>6</v>
      </c>
      <c r="E35" t="s">
        <v>20</v>
      </c>
      <c r="G35" s="4">
        <f t="shared" si="1"/>
        <v>0</v>
      </c>
      <c r="I35" s="12" t="s">
        <v>70</v>
      </c>
      <c r="J35" s="12"/>
    </row>
    <row r="36" spans="2:11" ht="22.5" customHeight="1" x14ac:dyDescent="0.25">
      <c r="B36" s="2"/>
      <c r="C36" s="12" t="s">
        <v>71</v>
      </c>
      <c r="D36">
        <v>4</v>
      </c>
      <c r="E36" t="s">
        <v>20</v>
      </c>
      <c r="G36" s="4">
        <f t="shared" si="1"/>
        <v>0</v>
      </c>
      <c r="I36" s="12" t="s">
        <v>72</v>
      </c>
      <c r="J36" s="12"/>
    </row>
    <row r="37" spans="2:11" ht="32.25" customHeight="1" x14ac:dyDescent="0.25">
      <c r="B37" s="2"/>
      <c r="C37" s="12" t="s">
        <v>73</v>
      </c>
      <c r="D37">
        <v>7</v>
      </c>
      <c r="E37" t="s">
        <v>20</v>
      </c>
      <c r="G37" s="4">
        <f t="shared" si="1"/>
        <v>0</v>
      </c>
    </row>
    <row r="38" spans="2:11" ht="30" x14ac:dyDescent="0.25">
      <c r="B38" s="2"/>
      <c r="C38" s="12" t="s">
        <v>74</v>
      </c>
      <c r="D38">
        <v>1</v>
      </c>
      <c r="E38" t="s">
        <v>20</v>
      </c>
      <c r="G38" s="4">
        <f t="shared" si="1"/>
        <v>0</v>
      </c>
      <c r="I38" s="12" t="s">
        <v>75</v>
      </c>
    </row>
    <row r="39" spans="2:11" ht="30" x14ac:dyDescent="0.25">
      <c r="B39" s="2"/>
      <c r="C39" s="12" t="s">
        <v>76</v>
      </c>
      <c r="D39">
        <v>7</v>
      </c>
      <c r="E39" t="s">
        <v>20</v>
      </c>
      <c r="G39" s="4">
        <f t="shared" si="1"/>
        <v>0</v>
      </c>
      <c r="I39" s="42" t="s">
        <v>77</v>
      </c>
    </row>
    <row r="40" spans="2:11" ht="63" customHeight="1" x14ac:dyDescent="0.25">
      <c r="B40" s="2"/>
      <c r="C40" s="12" t="s">
        <v>78</v>
      </c>
      <c r="D40">
        <f>6*3.6</f>
        <v>21.6</v>
      </c>
      <c r="E40" t="s">
        <v>53</v>
      </c>
      <c r="G40" s="4">
        <f t="shared" si="1"/>
        <v>0</v>
      </c>
      <c r="I40" s="12" t="s">
        <v>79</v>
      </c>
    </row>
    <row r="41" spans="2:11" ht="65.25" customHeight="1" x14ac:dyDescent="0.25">
      <c r="B41" s="2"/>
      <c r="C41" s="10" t="s">
        <v>80</v>
      </c>
      <c r="E41" t="s">
        <v>20</v>
      </c>
      <c r="G41" s="4">
        <f>D41*F41</f>
        <v>0</v>
      </c>
      <c r="I41" s="10" t="s">
        <v>81</v>
      </c>
    </row>
    <row r="42" spans="2:11" ht="30" x14ac:dyDescent="0.25">
      <c r="B42" s="2"/>
      <c r="C42" s="12" t="s">
        <v>82</v>
      </c>
      <c r="G42" s="4">
        <f t="shared" si="1"/>
        <v>0</v>
      </c>
      <c r="I42" s="28" t="s">
        <v>83</v>
      </c>
    </row>
    <row r="43" spans="2:11" x14ac:dyDescent="0.25">
      <c r="B43" s="2"/>
      <c r="C43" s="12" t="s">
        <v>84</v>
      </c>
      <c r="D43">
        <v>1</v>
      </c>
      <c r="E43" t="s">
        <v>20</v>
      </c>
      <c r="G43" s="4">
        <f t="shared" si="1"/>
        <v>0</v>
      </c>
      <c r="I43" s="12" t="s">
        <v>85</v>
      </c>
    </row>
    <row r="44" spans="2:11" ht="30" x14ac:dyDescent="0.25">
      <c r="B44" s="2"/>
      <c r="C44" s="12" t="s">
        <v>86</v>
      </c>
      <c r="D44">
        <v>2</v>
      </c>
      <c r="E44" t="s">
        <v>20</v>
      </c>
      <c r="G44" s="4">
        <f t="shared" si="1"/>
        <v>0</v>
      </c>
      <c r="I44" s="12" t="s">
        <v>87</v>
      </c>
    </row>
    <row r="45" spans="2:11" ht="60" x14ac:dyDescent="0.25">
      <c r="B45" s="2"/>
      <c r="C45" s="12" t="s">
        <v>88</v>
      </c>
      <c r="D45">
        <v>1</v>
      </c>
      <c r="E45" t="s">
        <v>20</v>
      </c>
      <c r="G45" s="4">
        <f t="shared" si="1"/>
        <v>0</v>
      </c>
      <c r="I45" s="12" t="s">
        <v>89</v>
      </c>
    </row>
    <row r="46" spans="2:11" ht="30" x14ac:dyDescent="0.25">
      <c r="B46" s="2"/>
      <c r="C46" s="12" t="s">
        <v>90</v>
      </c>
      <c r="D46">
        <v>2</v>
      </c>
      <c r="E46" t="s">
        <v>20</v>
      </c>
      <c r="G46" s="4">
        <f t="shared" si="1"/>
        <v>0</v>
      </c>
      <c r="H46" s="15">
        <f>SUM(G27:G46)</f>
        <v>0</v>
      </c>
    </row>
    <row r="47" spans="2:11" x14ac:dyDescent="0.25">
      <c r="B47" s="2"/>
    </row>
    <row r="48" spans="2:11" x14ac:dyDescent="0.25">
      <c r="B48" s="2" t="s">
        <v>91</v>
      </c>
    </row>
    <row r="49" spans="2:9" x14ac:dyDescent="0.25">
      <c r="B49" s="2"/>
      <c r="C49" s="12" t="s">
        <v>92</v>
      </c>
      <c r="D49">
        <f>D9*0.4</f>
        <v>4.8320000000000007</v>
      </c>
      <c r="E49" t="s">
        <v>93</v>
      </c>
      <c r="G49" s="4">
        <f t="shared" ref="G49:G57" si="3">D49*F49</f>
        <v>0</v>
      </c>
    </row>
    <row r="50" spans="2:9" ht="30" x14ac:dyDescent="0.25">
      <c r="B50" s="2"/>
      <c r="C50" s="12" t="s">
        <v>94</v>
      </c>
      <c r="D50">
        <f>D9</f>
        <v>12.08</v>
      </c>
      <c r="E50" t="s">
        <v>28</v>
      </c>
      <c r="G50" s="4">
        <f t="shared" si="3"/>
        <v>0</v>
      </c>
    </row>
    <row r="51" spans="2:9" x14ac:dyDescent="0.25">
      <c r="B51" s="2"/>
      <c r="C51" s="12" t="s">
        <v>95</v>
      </c>
      <c r="D51">
        <f>9*0.5*0.1</f>
        <v>0.45</v>
      </c>
      <c r="E51" t="s">
        <v>93</v>
      </c>
      <c r="G51" s="4">
        <f t="shared" si="3"/>
        <v>0</v>
      </c>
      <c r="I51" s="12" t="s">
        <v>96</v>
      </c>
    </row>
    <row r="52" spans="2:9" ht="30" x14ac:dyDescent="0.25">
      <c r="B52" s="2"/>
      <c r="C52" s="12" t="s">
        <v>97</v>
      </c>
      <c r="D52">
        <f>D50</f>
        <v>12.08</v>
      </c>
      <c r="E52" t="s">
        <v>28</v>
      </c>
      <c r="G52" s="4">
        <f t="shared" si="3"/>
        <v>0</v>
      </c>
    </row>
    <row r="53" spans="2:9" ht="30" x14ac:dyDescent="0.25">
      <c r="B53" s="2"/>
      <c r="C53" s="12" t="s">
        <v>98</v>
      </c>
      <c r="D53">
        <v>2</v>
      </c>
      <c r="E53" t="s">
        <v>28</v>
      </c>
      <c r="G53" s="4">
        <f t="shared" ref="G53" si="4">D53*F53</f>
        <v>0</v>
      </c>
      <c r="I53" s="12" t="s">
        <v>99</v>
      </c>
    </row>
    <row r="54" spans="2:9" ht="30" x14ac:dyDescent="0.25">
      <c r="B54" s="2"/>
      <c r="C54" s="12" t="s">
        <v>100</v>
      </c>
      <c r="D54">
        <f>D50</f>
        <v>12.08</v>
      </c>
      <c r="E54" t="s">
        <v>28</v>
      </c>
      <c r="G54" s="4">
        <f t="shared" si="3"/>
        <v>0</v>
      </c>
    </row>
    <row r="55" spans="2:9" ht="79.5" customHeight="1" x14ac:dyDescent="0.25">
      <c r="B55" s="2"/>
      <c r="C55" s="12" t="s">
        <v>101</v>
      </c>
      <c r="D55">
        <v>2</v>
      </c>
      <c r="E55" t="s">
        <v>20</v>
      </c>
      <c r="G55" s="4">
        <f t="shared" si="3"/>
        <v>0</v>
      </c>
    </row>
    <row r="56" spans="2:9" ht="30" x14ac:dyDescent="0.25">
      <c r="B56" s="2"/>
      <c r="C56" s="12" t="s">
        <v>102</v>
      </c>
      <c r="D56">
        <f>5*0.05*1.3</f>
        <v>0.32500000000000001</v>
      </c>
      <c r="E56" t="s">
        <v>93</v>
      </c>
      <c r="G56" s="4">
        <f t="shared" si="3"/>
        <v>0</v>
      </c>
    </row>
    <row r="57" spans="2:9" x14ac:dyDescent="0.25">
      <c r="B57" s="2"/>
      <c r="C57" s="12" t="s">
        <v>103</v>
      </c>
      <c r="D57">
        <f>D58</f>
        <v>51.379999999999995</v>
      </c>
      <c r="E57" t="s">
        <v>28</v>
      </c>
      <c r="G57" s="4">
        <f t="shared" si="3"/>
        <v>0</v>
      </c>
      <c r="I57" s="12" t="s">
        <v>104</v>
      </c>
    </row>
    <row r="58" spans="2:9" ht="30" x14ac:dyDescent="0.25">
      <c r="C58" s="12" t="s">
        <v>105</v>
      </c>
      <c r="D58">
        <f>D60</f>
        <v>51.379999999999995</v>
      </c>
      <c r="E58" t="s">
        <v>28</v>
      </c>
      <c r="G58" s="4">
        <f t="shared" si="1"/>
        <v>0</v>
      </c>
    </row>
    <row r="59" spans="2:9" ht="45" x14ac:dyDescent="0.25">
      <c r="C59" s="12" t="s">
        <v>106</v>
      </c>
      <c r="D59" s="38">
        <v>2</v>
      </c>
      <c r="E59" t="s">
        <v>28</v>
      </c>
      <c r="G59" s="4">
        <f t="shared" si="1"/>
        <v>0</v>
      </c>
      <c r="H59" s="37"/>
      <c r="I59" s="12" t="s">
        <v>107</v>
      </c>
    </row>
    <row r="60" spans="2:9" ht="77.25" customHeight="1" x14ac:dyDescent="0.25">
      <c r="C60" s="12" t="s">
        <v>108</v>
      </c>
      <c r="D60" s="38">
        <f>26.57+26.81-D59</f>
        <v>51.379999999999995</v>
      </c>
      <c r="E60" t="s">
        <v>28</v>
      </c>
      <c r="G60" s="4">
        <f t="shared" si="1"/>
        <v>0</v>
      </c>
      <c r="I60" s="12" t="s">
        <v>109</v>
      </c>
    </row>
    <row r="61" spans="2:9" x14ac:dyDescent="0.25">
      <c r="G61" s="4">
        <f t="shared" si="1"/>
        <v>0</v>
      </c>
      <c r="H61" s="15">
        <f>SUM(G49:G61)</f>
        <v>0</v>
      </c>
    </row>
    <row r="63" spans="2:9" x14ac:dyDescent="0.25">
      <c r="B63" s="2" t="s">
        <v>110</v>
      </c>
      <c r="C63" s="12" t="s">
        <v>111</v>
      </c>
      <c r="D63">
        <v>1.5</v>
      </c>
      <c r="E63" t="s">
        <v>28</v>
      </c>
      <c r="G63" s="4">
        <f>D63*F63</f>
        <v>0</v>
      </c>
      <c r="I63" s="12" t="s">
        <v>112</v>
      </c>
    </row>
    <row r="64" spans="2:9" ht="32.25" customHeight="1" x14ac:dyDescent="0.25">
      <c r="B64" s="2"/>
      <c r="C64" s="12" t="s">
        <v>113</v>
      </c>
      <c r="D64">
        <f>13.2*1.2+2.37</f>
        <v>18.209999999999997</v>
      </c>
      <c r="E64" t="s">
        <v>28</v>
      </c>
      <c r="G64" s="4">
        <f>D64*F64</f>
        <v>0</v>
      </c>
      <c r="I64" s="12" t="s">
        <v>114</v>
      </c>
    </row>
    <row r="65" spans="2:10" ht="54" customHeight="1" x14ac:dyDescent="0.25">
      <c r="B65" s="2"/>
      <c r="C65" s="12" t="s">
        <v>115</v>
      </c>
      <c r="D65">
        <f>3.8*1+1</f>
        <v>4.8</v>
      </c>
      <c r="E65" t="s">
        <v>28</v>
      </c>
      <c r="G65" s="4">
        <f t="shared" si="1"/>
        <v>0</v>
      </c>
      <c r="I65" s="12" t="s">
        <v>116</v>
      </c>
    </row>
    <row r="66" spans="2:10" ht="30" x14ac:dyDescent="0.25">
      <c r="B66" s="2"/>
      <c r="C66" s="12" t="s">
        <v>117</v>
      </c>
      <c r="D66">
        <f>3.25*10</f>
        <v>32.5</v>
      </c>
      <c r="E66" t="s">
        <v>53</v>
      </c>
      <c r="G66" s="4">
        <f t="shared" si="1"/>
        <v>0</v>
      </c>
      <c r="I66" s="12" t="s">
        <v>118</v>
      </c>
    </row>
    <row r="67" spans="2:10" ht="51.75" customHeight="1" x14ac:dyDescent="0.25">
      <c r="B67" s="2"/>
      <c r="C67" s="12" t="s">
        <v>119</v>
      </c>
      <c r="D67">
        <v>15.42</v>
      </c>
      <c r="E67" t="s">
        <v>53</v>
      </c>
      <c r="G67" s="4">
        <f t="shared" si="1"/>
        <v>0</v>
      </c>
      <c r="I67" s="12" t="s">
        <v>120</v>
      </c>
    </row>
    <row r="68" spans="2:10" ht="30" x14ac:dyDescent="0.25">
      <c r="B68" s="2"/>
      <c r="C68" s="12" t="s">
        <v>121</v>
      </c>
      <c r="D68">
        <v>2.5</v>
      </c>
      <c r="E68" t="s">
        <v>53</v>
      </c>
      <c r="G68" s="4">
        <f t="shared" ref="G68" si="5">D68*F68</f>
        <v>0</v>
      </c>
      <c r="I68" s="12" t="s">
        <v>122</v>
      </c>
    </row>
    <row r="69" spans="2:10" ht="30" x14ac:dyDescent="0.25">
      <c r="B69" s="2"/>
      <c r="C69" s="12" t="s">
        <v>123</v>
      </c>
      <c r="D69">
        <v>20</v>
      </c>
      <c r="E69" t="s">
        <v>28</v>
      </c>
      <c r="G69" s="4">
        <f t="shared" si="1"/>
        <v>0</v>
      </c>
    </row>
    <row r="70" spans="2:10" ht="45" x14ac:dyDescent="0.25">
      <c r="C70" s="12" t="s">
        <v>124</v>
      </c>
      <c r="D70" s="38">
        <f>24.27*2.3</f>
        <v>55.820999999999998</v>
      </c>
      <c r="E70" t="s">
        <v>28</v>
      </c>
      <c r="G70" s="4">
        <f t="shared" si="1"/>
        <v>0</v>
      </c>
      <c r="H70" s="37"/>
      <c r="I70" s="12" t="s">
        <v>125</v>
      </c>
    </row>
    <row r="71" spans="2:10" ht="45" x14ac:dyDescent="0.25">
      <c r="C71" s="12" t="s">
        <v>124</v>
      </c>
      <c r="D71" s="38">
        <f>10*2.3</f>
        <v>23</v>
      </c>
      <c r="E71" t="s">
        <v>28</v>
      </c>
      <c r="G71" s="4">
        <f t="shared" ref="G71" si="6">D71*F71</f>
        <v>0</v>
      </c>
      <c r="H71" s="37"/>
      <c r="I71" s="12" t="s">
        <v>126</v>
      </c>
    </row>
    <row r="72" spans="2:10" x14ac:dyDescent="0.25">
      <c r="C72" s="12" t="s">
        <v>127</v>
      </c>
      <c r="D72">
        <v>20</v>
      </c>
      <c r="E72" t="s">
        <v>28</v>
      </c>
      <c r="G72" s="4">
        <f t="shared" si="1"/>
        <v>0</v>
      </c>
    </row>
    <row r="73" spans="2:10" ht="30" x14ac:dyDescent="0.25">
      <c r="C73" s="12" t="s">
        <v>128</v>
      </c>
      <c r="D73">
        <v>2</v>
      </c>
      <c r="E73" t="s">
        <v>20</v>
      </c>
      <c r="G73" s="4">
        <f t="shared" si="1"/>
        <v>0</v>
      </c>
      <c r="I73" s="12" t="s">
        <v>129</v>
      </c>
    </row>
    <row r="74" spans="2:10" x14ac:dyDescent="0.25">
      <c r="C74" s="12" t="s">
        <v>130</v>
      </c>
      <c r="D74">
        <v>4</v>
      </c>
      <c r="E74" t="s">
        <v>20</v>
      </c>
      <c r="G74" s="4">
        <f t="shared" si="1"/>
        <v>0</v>
      </c>
    </row>
    <row r="75" spans="2:10" ht="30" x14ac:dyDescent="0.25">
      <c r="C75" s="12" t="s">
        <v>131</v>
      </c>
      <c r="D75">
        <v>2</v>
      </c>
      <c r="E75" t="s">
        <v>20</v>
      </c>
      <c r="G75" s="4">
        <f t="shared" si="1"/>
        <v>0</v>
      </c>
      <c r="I75" s="12" t="s">
        <v>132</v>
      </c>
    </row>
    <row r="76" spans="2:10" x14ac:dyDescent="0.25">
      <c r="C76" s="39" t="s">
        <v>133</v>
      </c>
      <c r="D76">
        <v>2</v>
      </c>
      <c r="E76" t="s">
        <v>20</v>
      </c>
      <c r="G76" s="4">
        <f t="shared" ref="G76" si="7">D76*F76</f>
        <v>0</v>
      </c>
    </row>
    <row r="77" spans="2:10" ht="30" x14ac:dyDescent="0.25">
      <c r="C77" s="12" t="s">
        <v>134</v>
      </c>
      <c r="D77">
        <v>4</v>
      </c>
      <c r="E77" t="s">
        <v>20</v>
      </c>
      <c r="G77" s="4">
        <f t="shared" si="1"/>
        <v>0</v>
      </c>
    </row>
    <row r="78" spans="2:10" x14ac:dyDescent="0.25">
      <c r="C78" s="12" t="s">
        <v>135</v>
      </c>
      <c r="D78">
        <v>12</v>
      </c>
      <c r="E78" t="s">
        <v>28</v>
      </c>
      <c r="G78" s="4">
        <f t="shared" ref="G78" si="8">D78*F78</f>
        <v>0</v>
      </c>
      <c r="I78" s="12" t="s">
        <v>136</v>
      </c>
    </row>
    <row r="79" spans="2:10" ht="30" x14ac:dyDescent="0.25">
      <c r="C79" s="12" t="s">
        <v>137</v>
      </c>
      <c r="D79">
        <f>D22+102.51</f>
        <v>153.69999999999999</v>
      </c>
      <c r="E79" t="s">
        <v>28</v>
      </c>
      <c r="G79" s="4">
        <f t="shared" si="1"/>
        <v>0</v>
      </c>
      <c r="I79" s="28" t="s">
        <v>138</v>
      </c>
      <c r="J79" s="12" t="s">
        <v>139</v>
      </c>
    </row>
    <row r="80" spans="2:10" ht="45" x14ac:dyDescent="0.25">
      <c r="C80" s="12" t="s">
        <v>140</v>
      </c>
      <c r="D80">
        <v>1</v>
      </c>
      <c r="E80" t="s">
        <v>20</v>
      </c>
      <c r="G80" s="4">
        <f t="shared" si="1"/>
        <v>0</v>
      </c>
      <c r="I80" s="12" t="s">
        <v>141</v>
      </c>
      <c r="J80" s="12"/>
    </row>
    <row r="81" spans="3:9" x14ac:dyDescent="0.25">
      <c r="C81" s="12" t="s">
        <v>142</v>
      </c>
      <c r="D81">
        <v>1</v>
      </c>
      <c r="E81" t="s">
        <v>20</v>
      </c>
      <c r="G81" s="4">
        <f t="shared" si="1"/>
        <v>0</v>
      </c>
      <c r="H81" s="15">
        <f>SUM(G63:G81)</f>
        <v>0</v>
      </c>
      <c r="I81" s="28" t="s">
        <v>143</v>
      </c>
    </row>
    <row r="83" spans="3:9" x14ac:dyDescent="0.25">
      <c r="C83" s="41" t="s">
        <v>144</v>
      </c>
      <c r="D83">
        <v>1</v>
      </c>
      <c r="E83" t="s">
        <v>20</v>
      </c>
      <c r="F83" s="36"/>
      <c r="G83" s="4">
        <f t="shared" ref="G83:G84" si="9">D83*F83</f>
        <v>0</v>
      </c>
      <c r="I83" s="40" t="s">
        <v>145</v>
      </c>
    </row>
    <row r="84" spans="3:9" ht="30" x14ac:dyDescent="0.25">
      <c r="C84" s="41" t="s">
        <v>146</v>
      </c>
      <c r="D84">
        <v>2</v>
      </c>
      <c r="E84" t="s">
        <v>20</v>
      </c>
      <c r="G84" s="4">
        <f t="shared" si="9"/>
        <v>0</v>
      </c>
      <c r="H84" s="15">
        <f>G83+G84</f>
        <v>0</v>
      </c>
      <c r="I84" s="40" t="s">
        <v>147</v>
      </c>
    </row>
    <row r="101" spans="4:4" x14ac:dyDescent="0.25">
      <c r="D101" s="12"/>
    </row>
    <row r="102" spans="4:4" x14ac:dyDescent="0.25">
      <c r="D102" s="12"/>
    </row>
    <row r="103" spans="4:4" x14ac:dyDescent="0.25">
      <c r="D103" s="12"/>
    </row>
    <row r="108" spans="4:4" x14ac:dyDescent="0.25">
      <c r="D108" s="12"/>
    </row>
    <row r="110" spans="4:4" x14ac:dyDescent="0.25">
      <c r="D110" s="12"/>
    </row>
    <row r="121" spans="3:3" x14ac:dyDescent="0.25">
      <c r="C121" s="10"/>
    </row>
    <row r="127" spans="3:3" x14ac:dyDescent="0.25">
      <c r="C127" s="26"/>
    </row>
    <row r="139" spans="9:9" x14ac:dyDescent="0.25">
      <c r="I139" s="14"/>
    </row>
    <row r="146" spans="3:8" x14ac:dyDescent="0.25">
      <c r="C146" s="13"/>
      <c r="D146" s="6"/>
      <c r="E146" s="6"/>
      <c r="F146" s="7"/>
      <c r="G146" s="8"/>
      <c r="H146" s="8"/>
    </row>
    <row r="149" spans="3:8" x14ac:dyDescent="0.25">
      <c r="C149" s="10"/>
    </row>
  </sheetData>
  <hyperlinks>
    <hyperlink ref="J27" r:id="rId1" xr:uid="{6F8B9CB9-773B-4862-A51C-79159642944D}"/>
    <hyperlink ref="J33" r:id="rId2" xr:uid="{CCB4F245-9BD7-404D-87F3-D4F8C8FA883E}"/>
  </hyperlinks>
  <pageMargins left="0.7" right="0.7" top="0.78740157499999996" bottom="0.78740157499999996" header="0.3" footer="0.3"/>
  <pageSetup paperSize="8" scale="61" fitToHeight="0" orientation="portrait" r:id="rId3"/>
  <rowBreaks count="2" manualBreakCount="2">
    <brk id="47" max="8" man="1"/>
    <brk id="134" max="6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29486-DBBA-4B1B-B5B2-6EA1A35EBBA8}">
  <sheetPr>
    <tabColor rgb="FF00B0F0"/>
    <pageSetUpPr fitToPage="1"/>
  </sheetPr>
  <dimension ref="A1:N129"/>
  <sheetViews>
    <sheetView view="pageBreakPreview" zoomScaleNormal="100" zoomScaleSheetLayoutView="100" workbookViewId="0">
      <selection activeCell="F4" sqref="F4:F91"/>
    </sheetView>
  </sheetViews>
  <sheetFormatPr defaultRowHeight="15" x14ac:dyDescent="0.25"/>
  <cols>
    <col min="1" max="1" width="4.28515625" customWidth="1"/>
    <col min="2" max="2" width="16.140625" customWidth="1"/>
    <col min="3" max="3" width="46.140625" style="12" customWidth="1"/>
    <col min="6" max="6" width="17.140625" style="4" customWidth="1"/>
    <col min="7" max="7" width="15.42578125" style="4" customWidth="1"/>
    <col min="8" max="8" width="22.140625" style="4" customWidth="1"/>
    <col min="9" max="9" width="45.42578125" style="12" customWidth="1"/>
    <col min="10" max="10" width="57.140625" customWidth="1"/>
  </cols>
  <sheetData>
    <row r="1" spans="1:10" ht="30" x14ac:dyDescent="0.25">
      <c r="C1" s="10" t="str">
        <f>'Rozpočet Celkový'!C1</f>
        <v>ST. ÚPRAVY WC II. Etapa - BUDOVA C - Potravináři 
V OBJEKTU ŠKOLY CHARBULOVA 106 618 00 BRNO</v>
      </c>
      <c r="G1" s="9"/>
      <c r="H1" s="9"/>
    </row>
    <row r="2" spans="1:10" s="1" customFormat="1" ht="30" x14ac:dyDescent="0.25">
      <c r="A2" s="1" t="s">
        <v>10</v>
      </c>
      <c r="B2" s="1" t="s">
        <v>11</v>
      </c>
      <c r="C2" s="11" t="s">
        <v>2</v>
      </c>
      <c r="D2" s="1" t="s">
        <v>12</v>
      </c>
      <c r="E2" s="1" t="s">
        <v>13</v>
      </c>
      <c r="F2" s="3" t="s">
        <v>14</v>
      </c>
      <c r="G2" s="5" t="s">
        <v>15</v>
      </c>
      <c r="H2" s="5" t="s">
        <v>16</v>
      </c>
      <c r="I2" s="11" t="s">
        <v>4</v>
      </c>
    </row>
    <row r="3" spans="1:10" ht="18.75" x14ac:dyDescent="0.3">
      <c r="C3" s="16" t="s">
        <v>148</v>
      </c>
      <c r="H3" s="19">
        <f>SUM(H4:H65)</f>
        <v>0</v>
      </c>
    </row>
    <row r="4" spans="1:10" ht="45" x14ac:dyDescent="0.25">
      <c r="B4" s="2" t="s">
        <v>18</v>
      </c>
      <c r="C4" s="12" t="s">
        <v>19</v>
      </c>
      <c r="D4">
        <v>1</v>
      </c>
      <c r="E4" t="s">
        <v>20</v>
      </c>
      <c r="G4" s="4">
        <f>D4*F4</f>
        <v>0</v>
      </c>
      <c r="I4" s="27" t="s">
        <v>21</v>
      </c>
    </row>
    <row r="5" spans="1:10" x14ac:dyDescent="0.25">
      <c r="B5" s="2"/>
      <c r="C5" s="12" t="s">
        <v>22</v>
      </c>
      <c r="D5">
        <v>1</v>
      </c>
      <c r="E5" t="s">
        <v>20</v>
      </c>
      <c r="G5" s="4">
        <f>D5*F5</f>
        <v>0</v>
      </c>
      <c r="I5" s="12" t="s">
        <v>23</v>
      </c>
    </row>
    <row r="6" spans="1:10" x14ac:dyDescent="0.25">
      <c r="B6" s="2"/>
      <c r="C6" s="12" t="s">
        <v>24</v>
      </c>
      <c r="D6">
        <v>2</v>
      </c>
      <c r="E6" t="s">
        <v>20</v>
      </c>
      <c r="G6" s="4">
        <f>D6*F6</f>
        <v>0</v>
      </c>
    </row>
    <row r="7" spans="1:10" x14ac:dyDescent="0.25">
      <c r="B7" s="2"/>
      <c r="G7" s="4">
        <f>D7*F7</f>
        <v>0</v>
      </c>
      <c r="H7" s="15">
        <f>SUM(G4:G7)</f>
        <v>0</v>
      </c>
      <c r="J7" s="12" t="s">
        <v>25</v>
      </c>
    </row>
    <row r="8" spans="1:10" x14ac:dyDescent="0.25">
      <c r="B8" s="2"/>
    </row>
    <row r="9" spans="1:10" ht="45" x14ac:dyDescent="0.25">
      <c r="B9" s="2" t="s">
        <v>26</v>
      </c>
      <c r="C9" s="12" t="s">
        <v>149</v>
      </c>
      <c r="D9">
        <v>27</v>
      </c>
      <c r="E9" t="s">
        <v>20</v>
      </c>
      <c r="G9" s="4">
        <f t="shared" ref="G9:G63" si="0">D9*F9</f>
        <v>0</v>
      </c>
      <c r="I9" s="12" t="s">
        <v>35</v>
      </c>
      <c r="J9" s="12"/>
    </row>
    <row r="10" spans="1:10" ht="45" x14ac:dyDescent="0.25">
      <c r="B10" s="2"/>
      <c r="C10" s="12" t="s">
        <v>36</v>
      </c>
      <c r="D10">
        <v>3</v>
      </c>
      <c r="E10" t="s">
        <v>20</v>
      </c>
      <c r="G10" s="4">
        <f t="shared" si="0"/>
        <v>0</v>
      </c>
      <c r="I10" s="12" t="s">
        <v>37</v>
      </c>
    </row>
    <row r="11" spans="1:10" ht="30" x14ac:dyDescent="0.25">
      <c r="B11" s="2"/>
      <c r="C11" s="12" t="s">
        <v>150</v>
      </c>
      <c r="D11">
        <v>4</v>
      </c>
      <c r="E11" t="s">
        <v>20</v>
      </c>
      <c r="G11" s="4">
        <f t="shared" si="0"/>
        <v>0</v>
      </c>
      <c r="I11" s="12" t="s">
        <v>37</v>
      </c>
    </row>
    <row r="12" spans="1:10" x14ac:dyDescent="0.25">
      <c r="B12" s="2"/>
      <c r="C12" s="12" t="s">
        <v>39</v>
      </c>
      <c r="D12">
        <v>180.73</v>
      </c>
      <c r="E12" t="s">
        <v>28</v>
      </c>
      <c r="G12" s="4">
        <f t="shared" ref="G12:G13" si="1">D12*F12</f>
        <v>0</v>
      </c>
      <c r="I12" s="12" t="s">
        <v>40</v>
      </c>
    </row>
    <row r="13" spans="1:10" ht="45" customHeight="1" x14ac:dyDescent="0.25">
      <c r="B13" s="2"/>
      <c r="C13" s="12" t="s">
        <v>41</v>
      </c>
      <c r="D13">
        <f>5.28/0.075</f>
        <v>70.400000000000006</v>
      </c>
      <c r="E13" t="s">
        <v>28</v>
      </c>
      <c r="G13" s="4">
        <f t="shared" si="1"/>
        <v>0</v>
      </c>
      <c r="I13" s="12" t="s">
        <v>40</v>
      </c>
    </row>
    <row r="14" spans="1:10" x14ac:dyDescent="0.25">
      <c r="B14" s="2"/>
      <c r="C14" s="12" t="s">
        <v>42</v>
      </c>
      <c r="D14">
        <v>2</v>
      </c>
      <c r="E14" t="s">
        <v>20</v>
      </c>
      <c r="G14" s="4">
        <f t="shared" ref="G14:G18" si="2">D14*F14</f>
        <v>0</v>
      </c>
    </row>
    <row r="15" spans="1:10" x14ac:dyDescent="0.25">
      <c r="B15" s="2"/>
      <c r="C15" s="12" t="s">
        <v>43</v>
      </c>
      <c r="D15">
        <v>3</v>
      </c>
      <c r="E15" t="s">
        <v>20</v>
      </c>
      <c r="G15" s="4">
        <f t="shared" si="2"/>
        <v>0</v>
      </c>
    </row>
    <row r="16" spans="1:10" ht="30" x14ac:dyDescent="0.25">
      <c r="B16" s="2"/>
      <c r="C16" s="12" t="s">
        <v>151</v>
      </c>
      <c r="D16">
        <v>5</v>
      </c>
      <c r="E16" t="s">
        <v>20</v>
      </c>
      <c r="G16" s="4">
        <f t="shared" si="2"/>
        <v>0</v>
      </c>
      <c r="I16" s="12" t="s">
        <v>152</v>
      </c>
    </row>
    <row r="17" spans="2:14" x14ac:dyDescent="0.25">
      <c r="B17" s="2"/>
      <c r="C17" s="12" t="s">
        <v>44</v>
      </c>
      <c r="D17">
        <v>1</v>
      </c>
      <c r="E17" t="s">
        <v>20</v>
      </c>
      <c r="G17" s="4">
        <f t="shared" si="2"/>
        <v>0</v>
      </c>
      <c r="I17" s="11" t="s">
        <v>153</v>
      </c>
    </row>
    <row r="18" spans="2:14" x14ac:dyDescent="0.25">
      <c r="B18" s="2"/>
      <c r="C18" s="12" t="s">
        <v>46</v>
      </c>
      <c r="D18">
        <f>27.37+26.98</f>
        <v>54.35</v>
      </c>
      <c r="E18" t="s">
        <v>28</v>
      </c>
      <c r="G18" s="4">
        <f t="shared" si="2"/>
        <v>0</v>
      </c>
      <c r="I18" s="12" t="s">
        <v>47</v>
      </c>
    </row>
    <row r="19" spans="2:14" x14ac:dyDescent="0.25">
      <c r="B19" s="2"/>
      <c r="C19" s="12" t="s">
        <v>32</v>
      </c>
      <c r="D19">
        <v>1</v>
      </c>
      <c r="E19" t="s">
        <v>20</v>
      </c>
      <c r="F19" s="36"/>
      <c r="G19" s="4">
        <f t="shared" si="0"/>
        <v>0</v>
      </c>
      <c r="I19" s="12" t="s">
        <v>48</v>
      </c>
    </row>
    <row r="20" spans="2:14" x14ac:dyDescent="0.25">
      <c r="B20" s="2"/>
      <c r="G20" s="4">
        <f t="shared" si="0"/>
        <v>0</v>
      </c>
      <c r="H20" s="15">
        <f>SUM(G9:G20)</f>
        <v>0</v>
      </c>
    </row>
    <row r="21" spans="2:14" x14ac:dyDescent="0.25">
      <c r="B21" s="2"/>
      <c r="N21" t="s">
        <v>49</v>
      </c>
    </row>
    <row r="22" spans="2:14" ht="60.75" customHeight="1" x14ac:dyDescent="0.25">
      <c r="B22" s="2" t="s">
        <v>50</v>
      </c>
      <c r="C22" s="12" t="s">
        <v>62</v>
      </c>
      <c r="D22">
        <v>12</v>
      </c>
      <c r="E22" t="s">
        <v>20</v>
      </c>
      <c r="G22" s="4">
        <f t="shared" si="0"/>
        <v>0</v>
      </c>
      <c r="I22" s="12" t="s">
        <v>63</v>
      </c>
      <c r="J22" s="26" t="s">
        <v>55</v>
      </c>
      <c r="N22" t="s">
        <v>51</v>
      </c>
    </row>
    <row r="23" spans="2:14" ht="58.5" customHeight="1" x14ac:dyDescent="0.25">
      <c r="B23" s="2"/>
      <c r="C23" s="12" t="s">
        <v>64</v>
      </c>
      <c r="D23">
        <v>1</v>
      </c>
      <c r="E23" t="s">
        <v>20</v>
      </c>
      <c r="G23" s="4">
        <f t="shared" si="0"/>
        <v>0</v>
      </c>
      <c r="I23" s="12" t="s">
        <v>63</v>
      </c>
      <c r="J23" s="26" t="s">
        <v>65</v>
      </c>
      <c r="K23" t="s">
        <v>66</v>
      </c>
    </row>
    <row r="24" spans="2:14" ht="45" x14ac:dyDescent="0.25">
      <c r="B24" s="2"/>
      <c r="C24" s="12" t="s">
        <v>154</v>
      </c>
      <c r="D24">
        <v>4</v>
      </c>
      <c r="E24" t="s">
        <v>20</v>
      </c>
      <c r="G24" s="4">
        <f t="shared" si="0"/>
        <v>0</v>
      </c>
      <c r="I24" s="12" t="s">
        <v>70</v>
      </c>
      <c r="J24" s="12"/>
    </row>
    <row r="25" spans="2:14" ht="57.75" customHeight="1" x14ac:dyDescent="0.25">
      <c r="B25" s="2"/>
      <c r="C25" s="12" t="s">
        <v>67</v>
      </c>
      <c r="D25">
        <v>1</v>
      </c>
      <c r="E25" t="s">
        <v>20</v>
      </c>
      <c r="G25" s="4">
        <f t="shared" si="0"/>
        <v>0</v>
      </c>
      <c r="I25" s="12" t="s">
        <v>68</v>
      </c>
    </row>
    <row r="26" spans="2:14" ht="78" customHeight="1" x14ac:dyDescent="0.25">
      <c r="B26" s="2"/>
      <c r="C26" s="12" t="s">
        <v>69</v>
      </c>
      <c r="D26">
        <v>7</v>
      </c>
      <c r="E26" t="s">
        <v>20</v>
      </c>
      <c r="G26" s="4">
        <f t="shared" si="0"/>
        <v>0</v>
      </c>
      <c r="I26" s="12" t="s">
        <v>70</v>
      </c>
      <c r="J26" s="12"/>
    </row>
    <row r="27" spans="2:14" x14ac:dyDescent="0.25">
      <c r="B27" s="2"/>
      <c r="C27" s="12" t="s">
        <v>71</v>
      </c>
      <c r="D27">
        <v>5</v>
      </c>
      <c r="E27" t="s">
        <v>20</v>
      </c>
      <c r="G27" s="4">
        <f t="shared" si="0"/>
        <v>0</v>
      </c>
      <c r="I27" s="12" t="s">
        <v>72</v>
      </c>
      <c r="J27" s="12"/>
    </row>
    <row r="28" spans="2:14" x14ac:dyDescent="0.25">
      <c r="B28" s="2"/>
      <c r="C28" s="12" t="s">
        <v>155</v>
      </c>
      <c r="D28">
        <v>1</v>
      </c>
      <c r="E28" t="s">
        <v>20</v>
      </c>
      <c r="G28" s="4">
        <f t="shared" si="0"/>
        <v>0</v>
      </c>
    </row>
    <row r="29" spans="2:14" x14ac:dyDescent="0.25">
      <c r="B29" s="2"/>
      <c r="C29" s="12" t="s">
        <v>156</v>
      </c>
      <c r="D29">
        <v>1</v>
      </c>
      <c r="E29" t="s">
        <v>20</v>
      </c>
      <c r="G29" s="4">
        <f t="shared" si="0"/>
        <v>0</v>
      </c>
    </row>
    <row r="30" spans="2:14" x14ac:dyDescent="0.25">
      <c r="B30" s="2"/>
      <c r="C30" s="12" t="s">
        <v>157</v>
      </c>
      <c r="D30">
        <v>1</v>
      </c>
      <c r="E30" t="s">
        <v>20</v>
      </c>
      <c r="G30" s="4">
        <f t="shared" si="0"/>
        <v>0</v>
      </c>
    </row>
    <row r="31" spans="2:14" ht="30" x14ac:dyDescent="0.25">
      <c r="B31" s="2"/>
      <c r="C31" s="12" t="s">
        <v>73</v>
      </c>
      <c r="D31">
        <v>7</v>
      </c>
      <c r="E31" t="s">
        <v>20</v>
      </c>
      <c r="G31" s="4">
        <f t="shared" si="0"/>
        <v>0</v>
      </c>
    </row>
    <row r="32" spans="2:14" ht="30" x14ac:dyDescent="0.25">
      <c r="B32" s="2"/>
      <c r="C32" s="12" t="s">
        <v>74</v>
      </c>
      <c r="D32">
        <v>1</v>
      </c>
      <c r="E32" t="s">
        <v>20</v>
      </c>
      <c r="G32" s="4">
        <f t="shared" si="0"/>
        <v>0</v>
      </c>
      <c r="I32" s="12" t="s">
        <v>158</v>
      </c>
    </row>
    <row r="33" spans="2:9" ht="30" x14ac:dyDescent="0.25">
      <c r="B33" s="2"/>
      <c r="C33" s="12" t="s">
        <v>76</v>
      </c>
      <c r="D33">
        <v>7</v>
      </c>
      <c r="E33" t="s">
        <v>20</v>
      </c>
      <c r="G33" s="4">
        <f t="shared" si="0"/>
        <v>0</v>
      </c>
      <c r="I33" s="12" t="s">
        <v>159</v>
      </c>
    </row>
    <row r="34" spans="2:9" ht="58.5" customHeight="1" x14ac:dyDescent="0.25">
      <c r="B34" s="2"/>
      <c r="C34" s="12" t="s">
        <v>78</v>
      </c>
      <c r="D34">
        <f>6*3.6</f>
        <v>21.6</v>
      </c>
      <c r="E34" t="s">
        <v>53</v>
      </c>
      <c r="G34" s="4">
        <f t="shared" si="0"/>
        <v>0</v>
      </c>
      <c r="I34" s="12" t="s">
        <v>79</v>
      </c>
    </row>
    <row r="35" spans="2:9" ht="52.5" customHeight="1" x14ac:dyDescent="0.25">
      <c r="B35" s="2"/>
      <c r="C35" s="12" t="s">
        <v>160</v>
      </c>
      <c r="E35" t="s">
        <v>20</v>
      </c>
      <c r="G35" s="4">
        <f>D35*F35</f>
        <v>0</v>
      </c>
      <c r="I35" s="10" t="s">
        <v>81</v>
      </c>
    </row>
    <row r="36" spans="2:9" ht="30" x14ac:dyDescent="0.25">
      <c r="B36" s="2"/>
      <c r="C36" s="12" t="s">
        <v>82</v>
      </c>
      <c r="G36" s="4">
        <f t="shared" si="0"/>
        <v>0</v>
      </c>
      <c r="I36" s="28" t="s">
        <v>83</v>
      </c>
    </row>
    <row r="37" spans="2:9" x14ac:dyDescent="0.25">
      <c r="B37" s="2"/>
      <c r="C37" s="12" t="s">
        <v>84</v>
      </c>
      <c r="D37">
        <v>1</v>
      </c>
      <c r="E37" t="s">
        <v>20</v>
      </c>
      <c r="G37" s="4">
        <f t="shared" si="0"/>
        <v>0</v>
      </c>
      <c r="H37" s="15">
        <f>SUM(G22:G37)</f>
        <v>0</v>
      </c>
      <c r="I37" s="12" t="s">
        <v>85</v>
      </c>
    </row>
    <row r="38" spans="2:9" x14ac:dyDescent="0.25">
      <c r="B38" s="2"/>
    </row>
    <row r="39" spans="2:9" ht="30" x14ac:dyDescent="0.25">
      <c r="B39" s="2" t="s">
        <v>91</v>
      </c>
      <c r="C39" s="12" t="s">
        <v>102</v>
      </c>
      <c r="D39">
        <f>5*0.05*1.3</f>
        <v>0.32500000000000001</v>
      </c>
      <c r="E39" t="s">
        <v>93</v>
      </c>
      <c r="G39" s="4">
        <f t="shared" si="0"/>
        <v>0</v>
      </c>
    </row>
    <row r="40" spans="2:9" x14ac:dyDescent="0.25">
      <c r="B40" s="2"/>
      <c r="C40" s="12" t="s">
        <v>103</v>
      </c>
      <c r="D40">
        <f>D41</f>
        <v>54.35</v>
      </c>
      <c r="E40" t="s">
        <v>28</v>
      </c>
      <c r="G40" s="4">
        <f t="shared" si="0"/>
        <v>0</v>
      </c>
      <c r="I40" s="12" t="s">
        <v>104</v>
      </c>
    </row>
    <row r="41" spans="2:9" ht="30" x14ac:dyDescent="0.25">
      <c r="C41" s="12" t="s">
        <v>105</v>
      </c>
      <c r="D41">
        <f>D42</f>
        <v>54.35</v>
      </c>
      <c r="E41" t="s">
        <v>28</v>
      </c>
      <c r="G41" s="4">
        <f t="shared" si="0"/>
        <v>0</v>
      </c>
    </row>
    <row r="42" spans="2:9" ht="75" x14ac:dyDescent="0.25">
      <c r="C42" s="12" t="s">
        <v>108</v>
      </c>
      <c r="D42">
        <f>D18</f>
        <v>54.35</v>
      </c>
      <c r="E42" t="s">
        <v>28</v>
      </c>
      <c r="G42" s="4">
        <f t="shared" si="0"/>
        <v>0</v>
      </c>
      <c r="I42" s="12" t="s">
        <v>109</v>
      </c>
    </row>
    <row r="43" spans="2:9" x14ac:dyDescent="0.25">
      <c r="F43" s="36"/>
      <c r="G43" s="4">
        <f t="shared" si="0"/>
        <v>0</v>
      </c>
    </row>
    <row r="44" spans="2:9" x14ac:dyDescent="0.25">
      <c r="G44" s="4">
        <f t="shared" si="0"/>
        <v>0</v>
      </c>
      <c r="H44" s="15">
        <f>SUM(G39:G44)</f>
        <v>0</v>
      </c>
    </row>
    <row r="46" spans="2:9" ht="30" x14ac:dyDescent="0.25">
      <c r="B46" s="2" t="s">
        <v>110</v>
      </c>
      <c r="C46" s="12" t="s">
        <v>113</v>
      </c>
      <c r="D46">
        <f>15.8*1.2+2.37</f>
        <v>21.330000000000002</v>
      </c>
      <c r="E46" t="s">
        <v>28</v>
      </c>
      <c r="G46" s="4">
        <f t="shared" si="0"/>
        <v>0</v>
      </c>
      <c r="I46" s="12" t="s">
        <v>114</v>
      </c>
    </row>
    <row r="47" spans="2:9" ht="60" x14ac:dyDescent="0.25">
      <c r="B47" s="2"/>
      <c r="C47" s="12" t="s">
        <v>161</v>
      </c>
      <c r="D47">
        <f>7.9*1+2</f>
        <v>9.9</v>
      </c>
      <c r="E47" t="s">
        <v>28</v>
      </c>
      <c r="G47" s="4">
        <f t="shared" si="0"/>
        <v>0</v>
      </c>
      <c r="I47" s="12" t="s">
        <v>116</v>
      </c>
    </row>
    <row r="48" spans="2:9" ht="30" x14ac:dyDescent="0.25">
      <c r="B48" s="2"/>
      <c r="C48" s="12" t="s">
        <v>117</v>
      </c>
      <c r="D48">
        <f>3.25*10</f>
        <v>32.5</v>
      </c>
      <c r="E48" t="s">
        <v>53</v>
      </c>
      <c r="G48" s="4">
        <f t="shared" si="0"/>
        <v>0</v>
      </c>
      <c r="I48" s="12" t="s">
        <v>118</v>
      </c>
    </row>
    <row r="49" spans="2:10" ht="60" x14ac:dyDescent="0.25">
      <c r="B49" s="2"/>
      <c r="C49" s="12" t="s">
        <v>119</v>
      </c>
      <c r="D49">
        <v>36</v>
      </c>
      <c r="E49" t="s">
        <v>53</v>
      </c>
      <c r="G49" s="4">
        <f t="shared" si="0"/>
        <v>0</v>
      </c>
      <c r="I49" s="12" t="s">
        <v>162</v>
      </c>
    </row>
    <row r="50" spans="2:10" ht="30" x14ac:dyDescent="0.25">
      <c r="B50" s="2"/>
      <c r="C50" s="12" t="s">
        <v>163</v>
      </c>
      <c r="D50">
        <v>3</v>
      </c>
      <c r="E50" t="s">
        <v>20</v>
      </c>
      <c r="G50" s="4">
        <f t="shared" si="0"/>
        <v>0</v>
      </c>
    </row>
    <row r="51" spans="2:10" x14ac:dyDescent="0.25">
      <c r="B51" s="2"/>
      <c r="G51" s="4">
        <f t="shared" si="0"/>
        <v>0</v>
      </c>
    </row>
    <row r="52" spans="2:10" x14ac:dyDescent="0.25">
      <c r="B52" s="2"/>
      <c r="G52" s="4">
        <f t="shared" si="0"/>
        <v>0</v>
      </c>
    </row>
    <row r="53" spans="2:10" ht="30" x14ac:dyDescent="0.25">
      <c r="B53" s="2"/>
      <c r="C53" s="12" t="s">
        <v>123</v>
      </c>
      <c r="D53">
        <v>20</v>
      </c>
      <c r="E53" t="s">
        <v>28</v>
      </c>
      <c r="G53" s="4">
        <f t="shared" si="0"/>
        <v>0</v>
      </c>
    </row>
    <row r="54" spans="2:10" ht="39.75" customHeight="1" x14ac:dyDescent="0.25">
      <c r="C54" s="12" t="s">
        <v>124</v>
      </c>
      <c r="D54" s="38">
        <f>(1.21+1.21+8.735+9.49+10.624+10.081)*2+4.37*0.95+3.61</f>
        <v>90.461499999999987</v>
      </c>
      <c r="E54" t="s">
        <v>28</v>
      </c>
      <c r="G54" s="4">
        <f t="shared" si="0"/>
        <v>0</v>
      </c>
      <c r="H54" s="37"/>
      <c r="I54" s="12" t="s">
        <v>164</v>
      </c>
    </row>
    <row r="55" spans="2:10" x14ac:dyDescent="0.25">
      <c r="C55" s="12" t="s">
        <v>127</v>
      </c>
      <c r="D55">
        <v>20</v>
      </c>
      <c r="E55" t="s">
        <v>28</v>
      </c>
      <c r="G55" s="4">
        <f t="shared" si="0"/>
        <v>0</v>
      </c>
    </row>
    <row r="56" spans="2:10" ht="30" x14ac:dyDescent="0.25">
      <c r="C56" s="12" t="s">
        <v>128</v>
      </c>
      <c r="D56">
        <v>2</v>
      </c>
      <c r="E56" t="s">
        <v>20</v>
      </c>
      <c r="G56" s="4">
        <f t="shared" si="0"/>
        <v>0</v>
      </c>
      <c r="I56" s="12" t="s">
        <v>129</v>
      </c>
    </row>
    <row r="57" spans="2:10" ht="64.5" customHeight="1" x14ac:dyDescent="0.25">
      <c r="C57" s="12" t="s">
        <v>165</v>
      </c>
      <c r="D57">
        <v>1</v>
      </c>
      <c r="E57" t="s">
        <v>20</v>
      </c>
      <c r="G57" s="4">
        <f t="shared" si="0"/>
        <v>0</v>
      </c>
    </row>
    <row r="58" spans="2:10" x14ac:dyDescent="0.25">
      <c r="C58" s="12" t="s">
        <v>130</v>
      </c>
      <c r="D58">
        <v>4</v>
      </c>
      <c r="E58" t="s">
        <v>20</v>
      </c>
      <c r="G58" s="4">
        <f t="shared" si="0"/>
        <v>0</v>
      </c>
    </row>
    <row r="59" spans="2:10" ht="30" x14ac:dyDescent="0.25">
      <c r="C59" s="12" t="s">
        <v>131</v>
      </c>
      <c r="D59">
        <v>2</v>
      </c>
      <c r="E59" t="s">
        <v>20</v>
      </c>
      <c r="G59" s="4">
        <f t="shared" si="0"/>
        <v>0</v>
      </c>
    </row>
    <row r="60" spans="2:10" ht="30" x14ac:dyDescent="0.25">
      <c r="C60" s="12" t="s">
        <v>134</v>
      </c>
      <c r="D60">
        <v>5</v>
      </c>
      <c r="E60" t="s">
        <v>20</v>
      </c>
      <c r="G60" s="4">
        <f t="shared" si="0"/>
        <v>0</v>
      </c>
    </row>
    <row r="61" spans="2:10" x14ac:dyDescent="0.25">
      <c r="G61" s="4">
        <f t="shared" si="0"/>
        <v>0</v>
      </c>
    </row>
    <row r="62" spans="2:10" ht="30" x14ac:dyDescent="0.25">
      <c r="C62" s="12" t="s">
        <v>137</v>
      </c>
      <c r="D62">
        <f>D18+67.35</f>
        <v>121.69999999999999</v>
      </c>
      <c r="E62" t="s">
        <v>28</v>
      </c>
      <c r="G62" s="4">
        <f t="shared" si="0"/>
        <v>0</v>
      </c>
      <c r="I62" s="12" t="s">
        <v>138</v>
      </c>
      <c r="J62" s="12" t="s">
        <v>139</v>
      </c>
    </row>
    <row r="63" spans="2:10" x14ac:dyDescent="0.25">
      <c r="C63" s="12" t="s">
        <v>142</v>
      </c>
      <c r="G63" s="4">
        <f t="shared" si="0"/>
        <v>0</v>
      </c>
      <c r="H63" s="15">
        <f>SUM(G46:G63)</f>
        <v>0</v>
      </c>
      <c r="I63" s="12" t="s">
        <v>143</v>
      </c>
    </row>
    <row r="65" spans="3:10" ht="135" x14ac:dyDescent="0.25">
      <c r="C65" s="10" t="s">
        <v>166</v>
      </c>
      <c r="D65">
        <v>1</v>
      </c>
      <c r="E65" t="s">
        <v>20</v>
      </c>
      <c r="G65" s="4">
        <f t="shared" ref="G65" si="3">D65*F65</f>
        <v>0</v>
      </c>
      <c r="H65" s="15">
        <f>G65</f>
        <v>0</v>
      </c>
      <c r="I65" s="12" t="s">
        <v>167</v>
      </c>
      <c r="J65" s="12"/>
    </row>
    <row r="66" spans="3:10" x14ac:dyDescent="0.25">
      <c r="I66" s="12" t="s">
        <v>168</v>
      </c>
    </row>
    <row r="67" spans="3:10" ht="18.75" x14ac:dyDescent="0.3">
      <c r="C67" s="16"/>
    </row>
    <row r="101" spans="3:3" x14ac:dyDescent="0.25">
      <c r="C101" s="10"/>
    </row>
    <row r="107" spans="3:3" x14ac:dyDescent="0.25">
      <c r="C107" s="26"/>
    </row>
    <row r="119" spans="3:9" x14ac:dyDescent="0.25">
      <c r="I119" s="14"/>
    </row>
    <row r="126" spans="3:9" x14ac:dyDescent="0.25">
      <c r="C126" s="13"/>
      <c r="D126" s="6"/>
      <c r="E126" s="6"/>
      <c r="F126" s="7"/>
      <c r="G126" s="8"/>
      <c r="H126" s="8"/>
    </row>
    <row r="129" spans="3:3" x14ac:dyDescent="0.25">
      <c r="C129" s="10"/>
    </row>
  </sheetData>
  <hyperlinks>
    <hyperlink ref="J22" r:id="rId1" xr:uid="{81D299D9-62E0-4219-99DE-CF5E9FE4F060}"/>
    <hyperlink ref="J23" r:id="rId2" xr:uid="{4169ABB4-10F2-4F83-814B-91036DBB0A7B}"/>
  </hyperlinks>
  <pageMargins left="0.7" right="0.7" top="0.78740157499999996" bottom="0.78740157499999996" header="0.3" footer="0.3"/>
  <pageSetup paperSize="8" scale="70" fitToHeight="0" orientation="portrait" r:id="rId3"/>
  <rowBreaks count="2" manualBreakCount="2">
    <brk id="38" max="8" man="1"/>
    <brk id="114" max="6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C53B7-C0DA-4488-BD31-7CC5B7131180}">
  <sheetPr>
    <tabColor rgb="FF00B0F0"/>
    <pageSetUpPr fitToPage="1"/>
  </sheetPr>
  <dimension ref="A1:N134"/>
  <sheetViews>
    <sheetView view="pageBreakPreview" zoomScaleNormal="100" zoomScaleSheetLayoutView="100" workbookViewId="0">
      <selection activeCell="F4" sqref="F4:F108"/>
    </sheetView>
  </sheetViews>
  <sheetFormatPr defaultRowHeight="15" x14ac:dyDescent="0.25"/>
  <cols>
    <col min="1" max="1" width="4.28515625" customWidth="1"/>
    <col min="2" max="2" width="16.140625" customWidth="1"/>
    <col min="3" max="3" width="46.140625" style="12" customWidth="1"/>
    <col min="6" max="6" width="17.140625" style="4" customWidth="1"/>
    <col min="7" max="7" width="15.42578125" style="4" customWidth="1"/>
    <col min="8" max="8" width="22.5703125" style="4" customWidth="1"/>
    <col min="9" max="9" width="45.42578125" style="12" customWidth="1"/>
    <col min="10" max="10" width="57.140625" customWidth="1"/>
  </cols>
  <sheetData>
    <row r="1" spans="1:10" ht="30" x14ac:dyDescent="0.25">
      <c r="C1" s="10" t="str">
        <f>'Rozpočet Celkový'!C1</f>
        <v>ST. ÚPRAVY WC II. Etapa - BUDOVA C - Potravináři 
V OBJEKTU ŠKOLY CHARBULOVA 106 618 00 BRNO</v>
      </c>
      <c r="G1" s="9"/>
      <c r="H1" s="9"/>
    </row>
    <row r="2" spans="1:10" s="1" customFormat="1" ht="30" x14ac:dyDescent="0.25">
      <c r="A2" s="1" t="s">
        <v>10</v>
      </c>
      <c r="B2" s="1" t="s">
        <v>11</v>
      </c>
      <c r="C2" s="11" t="s">
        <v>2</v>
      </c>
      <c r="D2" s="1" t="s">
        <v>12</v>
      </c>
      <c r="E2" s="1" t="s">
        <v>13</v>
      </c>
      <c r="F2" s="3" t="s">
        <v>14</v>
      </c>
      <c r="G2" s="5" t="s">
        <v>15</v>
      </c>
      <c r="H2" s="5" t="s">
        <v>16</v>
      </c>
      <c r="I2" s="11" t="s">
        <v>4</v>
      </c>
    </row>
    <row r="3" spans="1:10" ht="18.75" x14ac:dyDescent="0.3">
      <c r="C3" s="16" t="s">
        <v>169</v>
      </c>
      <c r="H3" s="19">
        <f>SUM(H4:H70)</f>
        <v>0</v>
      </c>
    </row>
    <row r="4" spans="1:10" ht="45" x14ac:dyDescent="0.25">
      <c r="B4" s="2" t="s">
        <v>18</v>
      </c>
      <c r="C4" s="12" t="s">
        <v>19</v>
      </c>
      <c r="D4">
        <v>1</v>
      </c>
      <c r="E4" t="s">
        <v>20</v>
      </c>
      <c r="G4" s="4">
        <f>D4*F4</f>
        <v>0</v>
      </c>
      <c r="I4" s="27" t="s">
        <v>21</v>
      </c>
    </row>
    <row r="5" spans="1:10" x14ac:dyDescent="0.25">
      <c r="B5" s="2"/>
      <c r="C5" s="12" t="s">
        <v>22</v>
      </c>
      <c r="D5">
        <v>1</v>
      </c>
      <c r="E5" t="s">
        <v>20</v>
      </c>
      <c r="G5" s="4">
        <f>D5*F5</f>
        <v>0</v>
      </c>
      <c r="I5" s="12" t="s">
        <v>23</v>
      </c>
    </row>
    <row r="6" spans="1:10" x14ac:dyDescent="0.25">
      <c r="B6" s="2"/>
      <c r="C6" s="12" t="s">
        <v>24</v>
      </c>
      <c r="D6">
        <v>2</v>
      </c>
      <c r="E6" t="s">
        <v>20</v>
      </c>
      <c r="G6" s="4">
        <f>D6*F6</f>
        <v>0</v>
      </c>
    </row>
    <row r="7" spans="1:10" x14ac:dyDescent="0.25">
      <c r="B7" s="2"/>
      <c r="G7" s="4">
        <f>D7*F7</f>
        <v>0</v>
      </c>
      <c r="H7" s="15">
        <f>SUM(G4:G7)</f>
        <v>0</v>
      </c>
      <c r="J7" s="12" t="s">
        <v>25</v>
      </c>
    </row>
    <row r="8" spans="1:10" x14ac:dyDescent="0.25">
      <c r="B8" s="2"/>
    </row>
    <row r="9" spans="1:10" ht="45" x14ac:dyDescent="0.25">
      <c r="B9" s="2" t="s">
        <v>26</v>
      </c>
      <c r="C9" s="12" t="s">
        <v>149</v>
      </c>
      <c r="D9">
        <v>27</v>
      </c>
      <c r="E9" t="s">
        <v>20</v>
      </c>
      <c r="G9" s="4">
        <f t="shared" ref="G9:G65" si="0">D9*F9</f>
        <v>0</v>
      </c>
      <c r="I9" s="12" t="s">
        <v>35</v>
      </c>
      <c r="J9" s="12"/>
    </row>
    <row r="10" spans="1:10" ht="45" x14ac:dyDescent="0.25">
      <c r="B10" s="2"/>
      <c r="C10" s="12" t="s">
        <v>36</v>
      </c>
      <c r="D10">
        <v>3</v>
      </c>
      <c r="E10" t="s">
        <v>20</v>
      </c>
      <c r="G10" s="4">
        <f t="shared" si="0"/>
        <v>0</v>
      </c>
      <c r="I10" s="12" t="s">
        <v>37</v>
      </c>
    </row>
    <row r="11" spans="1:10" ht="30" x14ac:dyDescent="0.25">
      <c r="B11" s="2"/>
      <c r="C11" s="12" t="s">
        <v>150</v>
      </c>
      <c r="D11">
        <v>4</v>
      </c>
      <c r="E11" t="s">
        <v>20</v>
      </c>
      <c r="G11" s="4">
        <f t="shared" si="0"/>
        <v>0</v>
      </c>
      <c r="I11" s="12" t="s">
        <v>37</v>
      </c>
    </row>
    <row r="12" spans="1:10" x14ac:dyDescent="0.25">
      <c r="B12" s="2"/>
      <c r="C12" s="12" t="s">
        <v>39</v>
      </c>
      <c r="D12">
        <v>180.73</v>
      </c>
      <c r="E12" t="s">
        <v>28</v>
      </c>
      <c r="G12" s="4">
        <f t="shared" si="0"/>
        <v>0</v>
      </c>
      <c r="I12" s="12" t="s">
        <v>40</v>
      </c>
    </row>
    <row r="13" spans="1:10" ht="45" x14ac:dyDescent="0.25">
      <c r="B13" s="2"/>
      <c r="C13" s="12" t="s">
        <v>41</v>
      </c>
      <c r="D13">
        <f>5.28/0.075</f>
        <v>70.400000000000006</v>
      </c>
      <c r="E13" t="s">
        <v>28</v>
      </c>
      <c r="G13" s="4">
        <f t="shared" si="0"/>
        <v>0</v>
      </c>
      <c r="I13" s="12" t="s">
        <v>170</v>
      </c>
    </row>
    <row r="14" spans="1:10" x14ac:dyDescent="0.25">
      <c r="B14" s="2"/>
      <c r="C14" s="12" t="s">
        <v>42</v>
      </c>
      <c r="D14">
        <v>1</v>
      </c>
      <c r="E14" t="s">
        <v>20</v>
      </c>
      <c r="G14" s="4">
        <f t="shared" si="0"/>
        <v>0</v>
      </c>
    </row>
    <row r="15" spans="1:10" x14ac:dyDescent="0.25">
      <c r="B15" s="2"/>
      <c r="C15" s="12" t="s">
        <v>43</v>
      </c>
      <c r="D15">
        <v>1</v>
      </c>
      <c r="E15" t="s">
        <v>20</v>
      </c>
      <c r="G15" s="4">
        <f t="shared" si="0"/>
        <v>0</v>
      </c>
    </row>
    <row r="16" spans="1:10" ht="30" x14ac:dyDescent="0.25">
      <c r="B16" s="2"/>
      <c r="C16" s="12" t="s">
        <v>151</v>
      </c>
      <c r="D16">
        <v>5</v>
      </c>
      <c r="E16" t="s">
        <v>20</v>
      </c>
      <c r="G16" s="4">
        <f t="shared" si="0"/>
        <v>0</v>
      </c>
      <c r="I16" s="12" t="s">
        <v>152</v>
      </c>
    </row>
    <row r="17" spans="2:14" x14ac:dyDescent="0.25">
      <c r="B17" s="2"/>
      <c r="C17" s="12" t="s">
        <v>44</v>
      </c>
      <c r="D17">
        <v>1</v>
      </c>
      <c r="E17" t="s">
        <v>20</v>
      </c>
      <c r="G17" s="4">
        <f t="shared" si="0"/>
        <v>0</v>
      </c>
      <c r="I17" s="11" t="s">
        <v>153</v>
      </c>
    </row>
    <row r="18" spans="2:14" x14ac:dyDescent="0.25">
      <c r="B18" s="2"/>
      <c r="C18" s="12" t="s">
        <v>46</v>
      </c>
      <c r="D18">
        <f>27.37+26.98</f>
        <v>54.35</v>
      </c>
      <c r="E18" t="s">
        <v>28</v>
      </c>
      <c r="G18" s="4">
        <f t="shared" si="0"/>
        <v>0</v>
      </c>
      <c r="I18" s="12" t="s">
        <v>47</v>
      </c>
    </row>
    <row r="19" spans="2:14" x14ac:dyDescent="0.25">
      <c r="B19" s="2"/>
      <c r="C19" s="12" t="s">
        <v>32</v>
      </c>
      <c r="D19">
        <v>1</v>
      </c>
      <c r="E19" t="s">
        <v>20</v>
      </c>
      <c r="F19" s="36"/>
      <c r="G19" s="4">
        <f t="shared" si="0"/>
        <v>0</v>
      </c>
      <c r="I19" s="12" t="s">
        <v>48</v>
      </c>
    </row>
    <row r="20" spans="2:14" x14ac:dyDescent="0.25">
      <c r="B20" s="2"/>
      <c r="G20" s="4">
        <f t="shared" si="0"/>
        <v>0</v>
      </c>
      <c r="H20" s="15">
        <f>SUM(G9:G20)</f>
        <v>0</v>
      </c>
    </row>
    <row r="21" spans="2:14" x14ac:dyDescent="0.25">
      <c r="B21" s="2"/>
      <c r="N21" t="s">
        <v>49</v>
      </c>
    </row>
    <row r="22" spans="2:14" ht="60.75" customHeight="1" x14ac:dyDescent="0.25">
      <c r="B22" s="2" t="s">
        <v>50</v>
      </c>
      <c r="C22" s="12" t="s">
        <v>62</v>
      </c>
      <c r="D22">
        <v>13</v>
      </c>
      <c r="E22" t="s">
        <v>20</v>
      </c>
      <c r="G22" s="4">
        <f t="shared" si="0"/>
        <v>0</v>
      </c>
      <c r="I22" s="12" t="s">
        <v>63</v>
      </c>
      <c r="J22" s="26" t="s">
        <v>55</v>
      </c>
      <c r="N22" t="s">
        <v>51</v>
      </c>
    </row>
    <row r="23" spans="2:14" ht="61.5" customHeight="1" x14ac:dyDescent="0.25">
      <c r="B23" s="2"/>
      <c r="C23" s="12" t="s">
        <v>64</v>
      </c>
      <c r="D23">
        <v>1</v>
      </c>
      <c r="E23" t="s">
        <v>20</v>
      </c>
      <c r="G23" s="4">
        <f t="shared" si="0"/>
        <v>0</v>
      </c>
      <c r="I23" s="12" t="s">
        <v>63</v>
      </c>
      <c r="J23" s="26" t="s">
        <v>65</v>
      </c>
      <c r="K23" t="s">
        <v>66</v>
      </c>
    </row>
    <row r="24" spans="2:14" ht="45" x14ac:dyDescent="0.25">
      <c r="B24" s="2"/>
      <c r="C24" s="12" t="s">
        <v>154</v>
      </c>
      <c r="D24">
        <v>4</v>
      </c>
      <c r="E24" t="s">
        <v>20</v>
      </c>
      <c r="G24" s="4">
        <f t="shared" si="0"/>
        <v>0</v>
      </c>
      <c r="I24" s="12" t="s">
        <v>70</v>
      </c>
      <c r="J24" s="12"/>
    </row>
    <row r="25" spans="2:14" ht="63.75" customHeight="1" x14ac:dyDescent="0.25">
      <c r="B25" s="2"/>
      <c r="C25" s="12" t="s">
        <v>67</v>
      </c>
      <c r="D25">
        <v>1</v>
      </c>
      <c r="E25" t="s">
        <v>20</v>
      </c>
      <c r="G25" s="4">
        <f t="shared" si="0"/>
        <v>0</v>
      </c>
      <c r="I25" s="12" t="s">
        <v>68</v>
      </c>
    </row>
    <row r="26" spans="2:14" ht="81" customHeight="1" x14ac:dyDescent="0.25">
      <c r="B26" s="2"/>
      <c r="C26" s="12" t="s">
        <v>171</v>
      </c>
      <c r="D26">
        <v>6</v>
      </c>
      <c r="E26" t="s">
        <v>20</v>
      </c>
      <c r="G26" s="4">
        <f t="shared" si="0"/>
        <v>0</v>
      </c>
      <c r="I26" s="12" t="s">
        <v>70</v>
      </c>
      <c r="J26" s="12"/>
    </row>
    <row r="27" spans="2:14" x14ac:dyDescent="0.25">
      <c r="B27" s="2"/>
      <c r="C27" s="12" t="s">
        <v>71</v>
      </c>
      <c r="D27">
        <v>4</v>
      </c>
      <c r="E27" t="s">
        <v>20</v>
      </c>
      <c r="G27" s="4">
        <f t="shared" si="0"/>
        <v>0</v>
      </c>
      <c r="I27" s="12" t="s">
        <v>72</v>
      </c>
      <c r="J27" s="12"/>
    </row>
    <row r="28" spans="2:14" x14ac:dyDescent="0.25">
      <c r="B28" s="2"/>
      <c r="C28" s="12" t="s">
        <v>155</v>
      </c>
      <c r="D28">
        <v>1</v>
      </c>
      <c r="E28" t="s">
        <v>20</v>
      </c>
      <c r="G28" s="4">
        <f t="shared" si="0"/>
        <v>0</v>
      </c>
    </row>
    <row r="29" spans="2:14" x14ac:dyDescent="0.25">
      <c r="B29" s="2"/>
      <c r="C29" s="12" t="s">
        <v>156</v>
      </c>
      <c r="D29">
        <v>1</v>
      </c>
      <c r="E29" t="s">
        <v>20</v>
      </c>
      <c r="G29" s="4">
        <f t="shared" si="0"/>
        <v>0</v>
      </c>
    </row>
    <row r="30" spans="2:14" x14ac:dyDescent="0.25">
      <c r="B30" s="2"/>
      <c r="C30" s="12" t="s">
        <v>157</v>
      </c>
      <c r="D30">
        <v>1</v>
      </c>
      <c r="E30" t="s">
        <v>20</v>
      </c>
      <c r="G30" s="4">
        <f t="shared" si="0"/>
        <v>0</v>
      </c>
    </row>
    <row r="31" spans="2:14" ht="30" x14ac:dyDescent="0.25">
      <c r="B31" s="2"/>
      <c r="C31" s="12" t="s">
        <v>73</v>
      </c>
      <c r="D31">
        <v>7</v>
      </c>
      <c r="E31" t="s">
        <v>20</v>
      </c>
      <c r="G31" s="4">
        <f t="shared" si="0"/>
        <v>0</v>
      </c>
    </row>
    <row r="32" spans="2:14" ht="30" x14ac:dyDescent="0.25">
      <c r="B32" s="2"/>
      <c r="C32" s="12" t="s">
        <v>74</v>
      </c>
      <c r="D32">
        <v>1</v>
      </c>
      <c r="E32" t="s">
        <v>20</v>
      </c>
      <c r="G32" s="4">
        <f t="shared" si="0"/>
        <v>0</v>
      </c>
      <c r="I32" s="12" t="s">
        <v>158</v>
      </c>
    </row>
    <row r="33" spans="2:9" ht="30" x14ac:dyDescent="0.25">
      <c r="B33" s="2"/>
      <c r="C33" s="12" t="s">
        <v>76</v>
      </c>
      <c r="D33">
        <v>7</v>
      </c>
      <c r="E33" t="s">
        <v>20</v>
      </c>
      <c r="G33" s="4">
        <f t="shared" si="0"/>
        <v>0</v>
      </c>
      <c r="I33" s="12" t="s">
        <v>159</v>
      </c>
    </row>
    <row r="34" spans="2:9" ht="58.5" customHeight="1" x14ac:dyDescent="0.25">
      <c r="B34" s="2"/>
      <c r="C34" s="12" t="s">
        <v>78</v>
      </c>
      <c r="D34">
        <f>6*3.6</f>
        <v>21.6</v>
      </c>
      <c r="E34" t="s">
        <v>53</v>
      </c>
      <c r="G34" s="4">
        <f t="shared" si="0"/>
        <v>0</v>
      </c>
      <c r="I34" s="12" t="s">
        <v>79</v>
      </c>
    </row>
    <row r="35" spans="2:9" ht="60" x14ac:dyDescent="0.25">
      <c r="B35" s="2"/>
      <c r="C35" s="12" t="s">
        <v>160</v>
      </c>
      <c r="E35" t="s">
        <v>20</v>
      </c>
      <c r="G35" s="4">
        <f>D35*F35</f>
        <v>0</v>
      </c>
      <c r="I35" s="10" t="s">
        <v>81</v>
      </c>
    </row>
    <row r="36" spans="2:9" ht="30" x14ac:dyDescent="0.25">
      <c r="B36" s="2"/>
      <c r="C36" s="12" t="s">
        <v>82</v>
      </c>
      <c r="G36" s="4">
        <f t="shared" si="0"/>
        <v>0</v>
      </c>
      <c r="I36" s="28" t="s">
        <v>83</v>
      </c>
    </row>
    <row r="37" spans="2:9" ht="30" x14ac:dyDescent="0.25">
      <c r="B37" s="2"/>
      <c r="C37" s="12" t="s">
        <v>172</v>
      </c>
      <c r="D37">
        <v>9</v>
      </c>
      <c r="E37" t="s">
        <v>20</v>
      </c>
      <c r="G37" s="4">
        <f>D37*F37</f>
        <v>0</v>
      </c>
    </row>
    <row r="38" spans="2:9" ht="45" x14ac:dyDescent="0.25">
      <c r="B38" s="2"/>
      <c r="C38" s="12" t="s">
        <v>173</v>
      </c>
      <c r="D38">
        <v>1</v>
      </c>
      <c r="E38" t="s">
        <v>20</v>
      </c>
      <c r="G38" s="4">
        <f>D38*F38</f>
        <v>0</v>
      </c>
      <c r="I38" s="12" t="s">
        <v>174</v>
      </c>
    </row>
    <row r="39" spans="2:9" x14ac:dyDescent="0.25">
      <c r="B39" s="2"/>
      <c r="C39" s="12" t="s">
        <v>84</v>
      </c>
      <c r="D39">
        <v>1</v>
      </c>
      <c r="E39" t="s">
        <v>20</v>
      </c>
      <c r="G39" s="4">
        <f t="shared" si="0"/>
        <v>0</v>
      </c>
      <c r="H39" s="15">
        <f>SUM(G22:G39)</f>
        <v>0</v>
      </c>
      <c r="I39" s="12" t="s">
        <v>85</v>
      </c>
    </row>
    <row r="40" spans="2:9" x14ac:dyDescent="0.25">
      <c r="B40" s="2"/>
    </row>
    <row r="41" spans="2:9" ht="30" x14ac:dyDescent="0.25">
      <c r="B41" s="2" t="s">
        <v>91</v>
      </c>
      <c r="C41" s="12" t="s">
        <v>102</v>
      </c>
      <c r="D41">
        <f>5*0.05*1.3</f>
        <v>0.32500000000000001</v>
      </c>
      <c r="E41" t="s">
        <v>93</v>
      </c>
      <c r="G41" s="4">
        <f t="shared" si="0"/>
        <v>0</v>
      </c>
    </row>
    <row r="42" spans="2:9" x14ac:dyDescent="0.25">
      <c r="B42" s="2"/>
      <c r="C42" s="12" t="s">
        <v>103</v>
      </c>
      <c r="D42">
        <f>D43</f>
        <v>54.35</v>
      </c>
      <c r="E42" t="s">
        <v>28</v>
      </c>
      <c r="G42" s="4">
        <f t="shared" si="0"/>
        <v>0</v>
      </c>
      <c r="I42" s="12" t="s">
        <v>104</v>
      </c>
    </row>
    <row r="43" spans="2:9" ht="30" x14ac:dyDescent="0.25">
      <c r="C43" s="12" t="s">
        <v>105</v>
      </c>
      <c r="D43">
        <f>D44</f>
        <v>54.35</v>
      </c>
      <c r="E43" t="s">
        <v>28</v>
      </c>
      <c r="G43" s="4">
        <f t="shared" si="0"/>
        <v>0</v>
      </c>
    </row>
    <row r="44" spans="2:9" ht="75" x14ac:dyDescent="0.25">
      <c r="C44" s="12" t="s">
        <v>108</v>
      </c>
      <c r="D44">
        <f>D18</f>
        <v>54.35</v>
      </c>
      <c r="E44" t="s">
        <v>28</v>
      </c>
      <c r="G44" s="4">
        <f t="shared" si="0"/>
        <v>0</v>
      </c>
      <c r="I44" s="12" t="s">
        <v>109</v>
      </c>
    </row>
    <row r="45" spans="2:9" x14ac:dyDescent="0.25">
      <c r="F45" s="36"/>
      <c r="G45" s="4">
        <f t="shared" si="0"/>
        <v>0</v>
      </c>
    </row>
    <row r="46" spans="2:9" x14ac:dyDescent="0.25">
      <c r="G46" s="4">
        <f t="shared" si="0"/>
        <v>0</v>
      </c>
      <c r="H46" s="15">
        <f>SUM(G41:G46)</f>
        <v>0</v>
      </c>
    </row>
    <row r="48" spans="2:9" ht="30" x14ac:dyDescent="0.25">
      <c r="B48" s="2" t="s">
        <v>110</v>
      </c>
      <c r="C48" s="12" t="s">
        <v>113</v>
      </c>
      <c r="D48">
        <f>15.8*1.2+2.37</f>
        <v>21.330000000000002</v>
      </c>
      <c r="E48" t="s">
        <v>28</v>
      </c>
      <c r="G48" s="4">
        <f t="shared" si="0"/>
        <v>0</v>
      </c>
      <c r="I48" s="12" t="s">
        <v>114</v>
      </c>
    </row>
    <row r="49" spans="2:10" ht="60" x14ac:dyDescent="0.25">
      <c r="B49" s="2"/>
      <c r="C49" s="12" t="s">
        <v>161</v>
      </c>
      <c r="D49">
        <f>7.9*1+2</f>
        <v>9.9</v>
      </c>
      <c r="E49" t="s">
        <v>28</v>
      </c>
      <c r="G49" s="4">
        <f t="shared" si="0"/>
        <v>0</v>
      </c>
      <c r="I49" s="12" t="s">
        <v>116</v>
      </c>
    </row>
    <row r="50" spans="2:10" ht="30" x14ac:dyDescent="0.25">
      <c r="B50" s="2"/>
      <c r="C50" s="12" t="s">
        <v>117</v>
      </c>
      <c r="D50">
        <f>3.25*10</f>
        <v>32.5</v>
      </c>
      <c r="E50" t="s">
        <v>53</v>
      </c>
      <c r="G50" s="4">
        <f t="shared" si="0"/>
        <v>0</v>
      </c>
      <c r="I50" s="12" t="s">
        <v>118</v>
      </c>
    </row>
    <row r="51" spans="2:10" ht="60" x14ac:dyDescent="0.25">
      <c r="B51" s="2"/>
      <c r="C51" s="12" t="s">
        <v>119</v>
      </c>
      <c r="D51">
        <v>36</v>
      </c>
      <c r="E51" t="s">
        <v>53</v>
      </c>
      <c r="G51" s="4">
        <f t="shared" si="0"/>
        <v>0</v>
      </c>
      <c r="I51" s="12" t="s">
        <v>162</v>
      </c>
    </row>
    <row r="52" spans="2:10" ht="30" x14ac:dyDescent="0.25">
      <c r="B52" s="2"/>
      <c r="C52" s="12" t="s">
        <v>163</v>
      </c>
      <c r="D52">
        <v>3</v>
      </c>
      <c r="E52" t="s">
        <v>20</v>
      </c>
      <c r="G52" s="4">
        <f t="shared" si="0"/>
        <v>0</v>
      </c>
    </row>
    <row r="53" spans="2:10" x14ac:dyDescent="0.25">
      <c r="B53" s="2"/>
      <c r="G53" s="4">
        <f t="shared" si="0"/>
        <v>0</v>
      </c>
    </row>
    <row r="54" spans="2:10" x14ac:dyDescent="0.25">
      <c r="B54" s="2"/>
      <c r="G54" s="4">
        <f t="shared" si="0"/>
        <v>0</v>
      </c>
    </row>
    <row r="55" spans="2:10" ht="30" x14ac:dyDescent="0.25">
      <c r="B55" s="2"/>
      <c r="C55" s="12" t="s">
        <v>123</v>
      </c>
      <c r="D55">
        <v>20</v>
      </c>
      <c r="E55" t="s">
        <v>28</v>
      </c>
      <c r="G55" s="4">
        <f t="shared" si="0"/>
        <v>0</v>
      </c>
    </row>
    <row r="56" spans="2:10" ht="45" x14ac:dyDescent="0.25">
      <c r="C56" s="12" t="s">
        <v>124</v>
      </c>
      <c r="D56" s="38">
        <f>(1.21+1.21+8.735+9.49+10.624+10.081)*2+4.37*0.95+3.61</f>
        <v>90.461499999999987</v>
      </c>
      <c r="E56" t="s">
        <v>28</v>
      </c>
      <c r="G56" s="4">
        <f t="shared" si="0"/>
        <v>0</v>
      </c>
      <c r="H56" s="37"/>
      <c r="I56" s="12" t="s">
        <v>164</v>
      </c>
    </row>
    <row r="57" spans="2:10" x14ac:dyDescent="0.25">
      <c r="C57" s="12" t="s">
        <v>127</v>
      </c>
      <c r="D57">
        <v>20</v>
      </c>
      <c r="E57" t="s">
        <v>28</v>
      </c>
      <c r="G57" s="4">
        <f t="shared" si="0"/>
        <v>0</v>
      </c>
    </row>
    <row r="58" spans="2:10" ht="30" x14ac:dyDescent="0.25">
      <c r="C58" s="12" t="s">
        <v>128</v>
      </c>
      <c r="D58">
        <v>2</v>
      </c>
      <c r="E58" t="s">
        <v>20</v>
      </c>
      <c r="G58" s="4">
        <f t="shared" si="0"/>
        <v>0</v>
      </c>
      <c r="I58" s="12" t="s">
        <v>129</v>
      </c>
    </row>
    <row r="59" spans="2:10" ht="60" x14ac:dyDescent="0.25">
      <c r="C59" s="12" t="s">
        <v>165</v>
      </c>
      <c r="D59">
        <v>1</v>
      </c>
      <c r="E59" t="s">
        <v>20</v>
      </c>
      <c r="G59" s="4">
        <f t="shared" si="0"/>
        <v>0</v>
      </c>
    </row>
    <row r="60" spans="2:10" x14ac:dyDescent="0.25">
      <c r="C60" s="12" t="s">
        <v>130</v>
      </c>
      <c r="D60">
        <v>4</v>
      </c>
      <c r="E60" t="s">
        <v>20</v>
      </c>
      <c r="G60" s="4">
        <f t="shared" si="0"/>
        <v>0</v>
      </c>
    </row>
    <row r="61" spans="2:10" ht="30" x14ac:dyDescent="0.25">
      <c r="C61" s="12" t="s">
        <v>131</v>
      </c>
      <c r="D61">
        <v>2</v>
      </c>
      <c r="E61" t="s">
        <v>20</v>
      </c>
      <c r="G61" s="4">
        <f t="shared" si="0"/>
        <v>0</v>
      </c>
    </row>
    <row r="62" spans="2:10" ht="30" x14ac:dyDescent="0.25">
      <c r="C62" s="12" t="s">
        <v>134</v>
      </c>
      <c r="D62">
        <v>5</v>
      </c>
      <c r="E62" t="s">
        <v>20</v>
      </c>
      <c r="G62" s="4">
        <f t="shared" si="0"/>
        <v>0</v>
      </c>
    </row>
    <row r="63" spans="2:10" x14ac:dyDescent="0.25">
      <c r="G63" s="4">
        <f t="shared" si="0"/>
        <v>0</v>
      </c>
    </row>
    <row r="64" spans="2:10" ht="30" x14ac:dyDescent="0.25">
      <c r="C64" s="12" t="s">
        <v>137</v>
      </c>
      <c r="D64">
        <f>D18+67.35</f>
        <v>121.69999999999999</v>
      </c>
      <c r="E64" t="s">
        <v>28</v>
      </c>
      <c r="G64" s="4">
        <f t="shared" si="0"/>
        <v>0</v>
      </c>
      <c r="I64" s="12" t="s">
        <v>138</v>
      </c>
      <c r="J64" s="12" t="s">
        <v>139</v>
      </c>
    </row>
    <row r="65" spans="3:9" x14ac:dyDescent="0.25">
      <c r="C65" s="12" t="s">
        <v>142</v>
      </c>
      <c r="G65" s="4">
        <f t="shared" si="0"/>
        <v>0</v>
      </c>
      <c r="H65" s="15">
        <f>SUM(G48:G65)</f>
        <v>0</v>
      </c>
      <c r="I65" s="12" t="s">
        <v>143</v>
      </c>
    </row>
    <row r="72" spans="3:9" ht="18.75" x14ac:dyDescent="0.3">
      <c r="C72" s="16"/>
    </row>
    <row r="106" spans="3:3" x14ac:dyDescent="0.25">
      <c r="C106" s="10"/>
    </row>
    <row r="112" spans="3:3" x14ac:dyDescent="0.25">
      <c r="C112" s="26"/>
    </row>
    <row r="124" spans="9:9" x14ac:dyDescent="0.25">
      <c r="I124" s="14"/>
    </row>
    <row r="131" spans="1:14" s="12" customFormat="1" x14ac:dyDescent="0.25">
      <c r="A131"/>
      <c r="B131"/>
      <c r="C131" s="13"/>
      <c r="D131" s="6"/>
      <c r="E131" s="6"/>
      <c r="F131" s="7"/>
      <c r="G131" s="8"/>
      <c r="H131" s="8"/>
      <c r="J131"/>
      <c r="K131"/>
      <c r="L131"/>
      <c r="M131"/>
      <c r="N131"/>
    </row>
    <row r="134" spans="1:14" s="12" customFormat="1" x14ac:dyDescent="0.25">
      <c r="A134"/>
      <c r="B134"/>
      <c r="C134" s="10"/>
      <c r="D134"/>
      <c r="E134"/>
      <c r="F134" s="4"/>
      <c r="G134" s="4"/>
      <c r="H134" s="4"/>
      <c r="J134"/>
      <c r="K134"/>
      <c r="L134"/>
      <c r="M134"/>
      <c r="N134"/>
    </row>
  </sheetData>
  <hyperlinks>
    <hyperlink ref="J22" r:id="rId1" xr:uid="{13D2389B-8987-4D9B-804B-326353609429}"/>
    <hyperlink ref="J23" r:id="rId2" xr:uid="{FBD7C7A6-853A-4331-BB75-9D7504A7C48F}"/>
  </hyperlinks>
  <pageMargins left="0.7" right="0.7" top="0.78740157499999996" bottom="0.78740157499999996" header="0.3" footer="0.3"/>
  <pageSetup paperSize="8" scale="70" fitToHeight="0" orientation="portrait" r:id="rId3"/>
  <rowBreaks count="2" manualBreakCount="2">
    <brk id="40" max="8" man="1"/>
    <brk id="119" max="6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06E00-B46F-4D04-A10C-ABB3C2EF1DE2}">
  <sheetPr>
    <tabColor rgb="FFFF0000"/>
    <pageSetUpPr fitToPage="1"/>
  </sheetPr>
  <dimension ref="A1:J93"/>
  <sheetViews>
    <sheetView view="pageBreakPreview" zoomScaleNormal="100" zoomScaleSheetLayoutView="100" workbookViewId="0">
      <selection activeCell="F24" sqref="F24"/>
    </sheetView>
  </sheetViews>
  <sheetFormatPr defaultRowHeight="15" x14ac:dyDescent="0.25"/>
  <cols>
    <col min="1" max="1" width="4.28515625" customWidth="1"/>
    <col min="2" max="2" width="12.85546875" customWidth="1"/>
    <col min="3" max="3" width="46.140625" style="12" customWidth="1"/>
    <col min="6" max="6" width="17.140625" style="4" customWidth="1"/>
    <col min="7" max="7" width="15.42578125" style="4" customWidth="1"/>
    <col min="8" max="8" width="20.28515625" style="4" customWidth="1"/>
    <col min="9" max="9" width="45.42578125" style="12" customWidth="1"/>
    <col min="10" max="10" width="17.42578125" customWidth="1"/>
  </cols>
  <sheetData>
    <row r="1" spans="1:9" ht="30" x14ac:dyDescent="0.25">
      <c r="C1" s="10" t="str">
        <f>'Rozpočet Celkový'!C1</f>
        <v>ST. ÚPRAVY WC II. Etapa - BUDOVA C - Potravináři 
V OBJEKTU ŠKOLY CHARBULOVA 106 618 00 BRNO</v>
      </c>
      <c r="G1" s="9"/>
      <c r="H1" s="9"/>
    </row>
    <row r="2" spans="1:9" s="1" customFormat="1" ht="30" x14ac:dyDescent="0.25">
      <c r="A2" s="1" t="s">
        <v>10</v>
      </c>
      <c r="B2" s="1" t="s">
        <v>11</v>
      </c>
      <c r="C2" s="11" t="s">
        <v>2</v>
      </c>
      <c r="D2" s="1" t="s">
        <v>12</v>
      </c>
      <c r="E2" s="1" t="s">
        <v>13</v>
      </c>
      <c r="F2" s="3" t="s">
        <v>14</v>
      </c>
      <c r="G2" s="5" t="s">
        <v>15</v>
      </c>
      <c r="H2" s="5" t="s">
        <v>16</v>
      </c>
      <c r="I2" s="11" t="s">
        <v>4</v>
      </c>
    </row>
    <row r="3" spans="1:9" ht="18.75" x14ac:dyDescent="0.3">
      <c r="C3" s="16" t="s">
        <v>175</v>
      </c>
      <c r="H3" s="19">
        <f>SUM(H4:H25)</f>
        <v>0</v>
      </c>
    </row>
    <row r="4" spans="1:9" x14ac:dyDescent="0.25">
      <c r="B4" s="2" t="s">
        <v>18</v>
      </c>
      <c r="G4" s="4">
        <f>D4*F4</f>
        <v>0</v>
      </c>
    </row>
    <row r="5" spans="1:9" x14ac:dyDescent="0.25">
      <c r="B5" s="2"/>
      <c r="G5" s="4">
        <f>D5*F5</f>
        <v>0</v>
      </c>
      <c r="H5" s="15">
        <f>SUM(G4:G5)</f>
        <v>0</v>
      </c>
    </row>
    <row r="6" spans="1:9" x14ac:dyDescent="0.25">
      <c r="B6" s="2"/>
    </row>
    <row r="7" spans="1:9" x14ac:dyDescent="0.25">
      <c r="B7" s="2" t="s">
        <v>26</v>
      </c>
      <c r="G7" s="4">
        <f>D7*F7</f>
        <v>0</v>
      </c>
    </row>
    <row r="8" spans="1:9" x14ac:dyDescent="0.25">
      <c r="B8" s="2"/>
      <c r="G8" s="4">
        <f>D8*F8</f>
        <v>0</v>
      </c>
    </row>
    <row r="9" spans="1:9" x14ac:dyDescent="0.25">
      <c r="B9" s="2"/>
      <c r="H9" s="15">
        <f>SUM(G7:G8)</f>
        <v>0</v>
      </c>
    </row>
    <row r="10" spans="1:9" x14ac:dyDescent="0.25">
      <c r="B10" s="2"/>
    </row>
    <row r="11" spans="1:9" x14ac:dyDescent="0.25">
      <c r="B11" s="2" t="s">
        <v>50</v>
      </c>
      <c r="G11" s="4">
        <f>D11*F11</f>
        <v>0</v>
      </c>
    </row>
    <row r="12" spans="1:9" x14ac:dyDescent="0.25">
      <c r="B12" s="2"/>
      <c r="G12" s="4">
        <f>D12*F12</f>
        <v>0</v>
      </c>
      <c r="H12" s="15">
        <f>SUM(G11:G12)</f>
        <v>0</v>
      </c>
    </row>
    <row r="13" spans="1:9" x14ac:dyDescent="0.25">
      <c r="B13" s="2"/>
    </row>
    <row r="14" spans="1:9" x14ac:dyDescent="0.25">
      <c r="B14" s="2" t="s">
        <v>91</v>
      </c>
      <c r="G14" s="4">
        <f>D14*F14</f>
        <v>0</v>
      </c>
    </row>
    <row r="15" spans="1:9" x14ac:dyDescent="0.25">
      <c r="G15" s="4">
        <f>D15*F15</f>
        <v>0</v>
      </c>
      <c r="H15" s="15">
        <f>SUM(G14:G15)</f>
        <v>0</v>
      </c>
    </row>
    <row r="17" spans="1:10" x14ac:dyDescent="0.25">
      <c r="B17" s="2" t="s">
        <v>176</v>
      </c>
      <c r="G17" s="4">
        <f>D17*F17</f>
        <v>0</v>
      </c>
    </row>
    <row r="18" spans="1:10" x14ac:dyDescent="0.25">
      <c r="G18" s="4">
        <f>D18*F18</f>
        <v>0</v>
      </c>
    </row>
    <row r="19" spans="1:10" x14ac:dyDescent="0.25">
      <c r="C19" s="12" t="s">
        <v>177</v>
      </c>
      <c r="G19" s="4">
        <f>D19*F19</f>
        <v>0</v>
      </c>
      <c r="I19" s="28" t="s">
        <v>178</v>
      </c>
    </row>
    <row r="20" spans="1:10" x14ac:dyDescent="0.25">
      <c r="G20" s="4">
        <f>D20*F20</f>
        <v>0</v>
      </c>
      <c r="H20" s="15">
        <f>SUM(G17:G20)</f>
        <v>0</v>
      </c>
    </row>
    <row r="24" spans="1:10" x14ac:dyDescent="0.25">
      <c r="C24" s="12" t="s">
        <v>179</v>
      </c>
      <c r="D24">
        <v>-1</v>
      </c>
      <c r="E24" t="s">
        <v>20</v>
      </c>
      <c r="G24" s="4">
        <f>D24*F24</f>
        <v>0</v>
      </c>
      <c r="I24" s="12" t="s">
        <v>180</v>
      </c>
      <c r="J24" t="s">
        <v>181</v>
      </c>
    </row>
    <row r="25" spans="1:10" x14ac:dyDescent="0.25">
      <c r="C25" s="12" t="s">
        <v>182</v>
      </c>
      <c r="D25">
        <v>-3</v>
      </c>
      <c r="E25" t="s">
        <v>20</v>
      </c>
      <c r="F25" s="4">
        <f>'1+2np M+Ž A-vlevo'!F67*'1+2np M+Ž A-vlevo'!D50</f>
        <v>0</v>
      </c>
      <c r="G25" s="4">
        <f>D25*F25</f>
        <v>0</v>
      </c>
      <c r="I25" s="12" t="s">
        <v>183</v>
      </c>
    </row>
    <row r="26" spans="1:10" x14ac:dyDescent="0.25">
      <c r="C26" s="12" t="s">
        <v>182</v>
      </c>
      <c r="D26">
        <v>-1</v>
      </c>
      <c r="E26" t="s">
        <v>20</v>
      </c>
      <c r="F26" s="4">
        <f>'1+2np M+Ž A-vlevo'!F62*'1+2np M+Ž A-vlevo'!D42</f>
        <v>0</v>
      </c>
      <c r="G26" s="4">
        <f>D26*F26</f>
        <v>0</v>
      </c>
      <c r="I26" s="12" t="s">
        <v>184</v>
      </c>
    </row>
    <row r="27" spans="1:10" s="4" customFormat="1" ht="18.75" x14ac:dyDescent="0.3">
      <c r="A27"/>
      <c r="B27"/>
      <c r="C27" s="16"/>
      <c r="D27"/>
      <c r="E27"/>
      <c r="I27" s="12"/>
      <c r="J27"/>
    </row>
    <row r="28" spans="1:10" s="4" customFormat="1" x14ac:dyDescent="0.25">
      <c r="A28"/>
      <c r="B28"/>
      <c r="C28" s="12"/>
      <c r="D28"/>
      <c r="E28"/>
      <c r="I28" s="12"/>
      <c r="J28"/>
    </row>
    <row r="29" spans="1:10" s="4" customFormat="1" x14ac:dyDescent="0.25">
      <c r="A29"/>
      <c r="B29"/>
      <c r="C29" s="12"/>
      <c r="D29"/>
      <c r="E29"/>
      <c r="I29" s="12"/>
      <c r="J29"/>
    </row>
    <row r="30" spans="1:10" s="4" customFormat="1" x14ac:dyDescent="0.25">
      <c r="A30"/>
      <c r="B30"/>
      <c r="C30" s="12"/>
      <c r="D30"/>
      <c r="E30"/>
      <c r="I30" s="12"/>
      <c r="J30"/>
    </row>
    <row r="31" spans="1:10" s="4" customFormat="1" x14ac:dyDescent="0.25">
      <c r="A31"/>
      <c r="B31"/>
      <c r="C31" s="12"/>
      <c r="D31"/>
      <c r="E31"/>
      <c r="I31" s="12"/>
      <c r="J31"/>
    </row>
    <row r="32" spans="1:10" s="4" customFormat="1" x14ac:dyDescent="0.25">
      <c r="A32"/>
      <c r="B32"/>
      <c r="C32" s="12"/>
      <c r="D32"/>
      <c r="E32"/>
      <c r="I32" s="12"/>
      <c r="J32"/>
    </row>
    <row r="33" spans="1:10" s="4" customFormat="1" x14ac:dyDescent="0.25">
      <c r="A33"/>
      <c r="B33"/>
      <c r="C33" s="12"/>
      <c r="D33"/>
      <c r="E33"/>
      <c r="I33" s="12"/>
      <c r="J33"/>
    </row>
    <row r="34" spans="1:10" s="4" customFormat="1" x14ac:dyDescent="0.25">
      <c r="A34"/>
      <c r="B34"/>
      <c r="C34" s="12"/>
      <c r="D34"/>
      <c r="E34"/>
      <c r="I34" s="12"/>
      <c r="J34"/>
    </row>
    <row r="35" spans="1:10" s="4" customFormat="1" x14ac:dyDescent="0.25">
      <c r="A35"/>
      <c r="B35"/>
      <c r="C35" s="12"/>
      <c r="D35"/>
      <c r="E35"/>
      <c r="I35" s="12"/>
      <c r="J35"/>
    </row>
    <row r="36" spans="1:10" s="4" customFormat="1" x14ac:dyDescent="0.25">
      <c r="A36"/>
      <c r="B36"/>
      <c r="C36" s="12"/>
      <c r="D36"/>
      <c r="E36"/>
      <c r="I36" s="12"/>
      <c r="J36"/>
    </row>
    <row r="37" spans="1:10" s="4" customFormat="1" x14ac:dyDescent="0.25">
      <c r="A37"/>
      <c r="B37"/>
      <c r="C37" s="12"/>
      <c r="D37"/>
      <c r="E37"/>
      <c r="I37" s="12"/>
      <c r="J37"/>
    </row>
    <row r="38" spans="1:10" s="4" customFormat="1" x14ac:dyDescent="0.25">
      <c r="A38"/>
      <c r="B38"/>
      <c r="C38" s="12"/>
      <c r="D38"/>
      <c r="E38"/>
      <c r="I38" s="12"/>
      <c r="J38"/>
    </row>
    <row r="39" spans="1:10" s="4" customFormat="1" x14ac:dyDescent="0.25">
      <c r="A39"/>
      <c r="B39"/>
      <c r="C39" s="12"/>
      <c r="D39"/>
      <c r="E39"/>
      <c r="I39" s="12"/>
      <c r="J39"/>
    </row>
    <row r="40" spans="1:10" s="4" customFormat="1" x14ac:dyDescent="0.25">
      <c r="A40"/>
      <c r="B40"/>
      <c r="C40" s="12"/>
      <c r="D40"/>
      <c r="E40"/>
      <c r="I40" s="12"/>
      <c r="J40"/>
    </row>
    <row r="41" spans="1:10" s="4" customFormat="1" x14ac:dyDescent="0.25">
      <c r="A41"/>
      <c r="B41"/>
      <c r="C41" s="12"/>
      <c r="D41"/>
      <c r="E41"/>
      <c r="I41" s="12"/>
      <c r="J41"/>
    </row>
    <row r="42" spans="1:10" s="4" customFormat="1" x14ac:dyDescent="0.25">
      <c r="A42"/>
      <c r="B42"/>
      <c r="C42" s="12"/>
      <c r="D42"/>
      <c r="E42"/>
      <c r="I42" s="12"/>
      <c r="J42"/>
    </row>
    <row r="43" spans="1:10" s="4" customFormat="1" x14ac:dyDescent="0.25">
      <c r="A43"/>
      <c r="B43"/>
      <c r="C43" s="12"/>
      <c r="D43"/>
      <c r="E43"/>
      <c r="I43" s="12"/>
      <c r="J43"/>
    </row>
    <row r="44" spans="1:10" s="4" customFormat="1" x14ac:dyDescent="0.25">
      <c r="A44"/>
      <c r="B44"/>
      <c r="C44" s="12"/>
      <c r="D44"/>
      <c r="E44"/>
      <c r="I44" s="12"/>
      <c r="J44"/>
    </row>
    <row r="45" spans="1:10" s="4" customFormat="1" x14ac:dyDescent="0.25">
      <c r="A45"/>
      <c r="B45"/>
      <c r="C45" s="12"/>
      <c r="D45"/>
      <c r="E45"/>
      <c r="I45" s="12"/>
      <c r="J45"/>
    </row>
    <row r="46" spans="1:10" s="4" customFormat="1" x14ac:dyDescent="0.25">
      <c r="A46"/>
      <c r="B46"/>
      <c r="C46" s="12"/>
      <c r="D46"/>
      <c r="E46"/>
      <c r="I46" s="12"/>
      <c r="J46"/>
    </row>
    <row r="47" spans="1:10" s="4" customFormat="1" x14ac:dyDescent="0.25">
      <c r="A47"/>
      <c r="B47"/>
      <c r="C47" s="12"/>
      <c r="D47"/>
      <c r="E47"/>
      <c r="I47" s="12"/>
      <c r="J47"/>
    </row>
    <row r="48" spans="1:10" s="4" customFormat="1" x14ac:dyDescent="0.25">
      <c r="A48"/>
      <c r="B48"/>
      <c r="C48" s="12"/>
      <c r="D48"/>
      <c r="E48"/>
      <c r="I48" s="12"/>
      <c r="J48"/>
    </row>
    <row r="49" spans="1:10" s="4" customFormat="1" x14ac:dyDescent="0.25">
      <c r="A49"/>
      <c r="B49"/>
      <c r="C49" s="12"/>
      <c r="D49"/>
      <c r="E49"/>
      <c r="I49" s="12"/>
      <c r="J49"/>
    </row>
    <row r="50" spans="1:10" s="4" customFormat="1" x14ac:dyDescent="0.25">
      <c r="A50"/>
      <c r="B50"/>
      <c r="C50" s="12"/>
      <c r="D50"/>
      <c r="E50"/>
      <c r="I50" s="12"/>
      <c r="J50"/>
    </row>
    <row r="51" spans="1:10" s="4" customFormat="1" x14ac:dyDescent="0.25">
      <c r="A51"/>
      <c r="B51"/>
      <c r="C51" s="12"/>
      <c r="D51"/>
      <c r="E51"/>
      <c r="I51" s="12"/>
      <c r="J51"/>
    </row>
    <row r="52" spans="1:10" s="4" customFormat="1" x14ac:dyDescent="0.25">
      <c r="A52"/>
      <c r="B52"/>
      <c r="C52" s="12"/>
      <c r="D52"/>
      <c r="E52"/>
      <c r="I52" s="12"/>
      <c r="J52"/>
    </row>
    <row r="53" spans="1:10" s="4" customFormat="1" x14ac:dyDescent="0.25">
      <c r="A53"/>
      <c r="B53"/>
      <c r="C53" s="12"/>
      <c r="D53"/>
      <c r="E53"/>
      <c r="I53" s="12"/>
      <c r="J53"/>
    </row>
    <row r="54" spans="1:10" s="4" customFormat="1" x14ac:dyDescent="0.25">
      <c r="A54"/>
      <c r="B54"/>
      <c r="C54" s="12"/>
      <c r="D54"/>
      <c r="E54"/>
      <c r="I54" s="12"/>
      <c r="J54"/>
    </row>
    <row r="55" spans="1:10" s="4" customFormat="1" x14ac:dyDescent="0.25">
      <c r="A55"/>
      <c r="B55"/>
      <c r="C55" s="12"/>
      <c r="D55"/>
      <c r="E55"/>
      <c r="I55" s="12"/>
      <c r="J55"/>
    </row>
    <row r="56" spans="1:10" s="4" customFormat="1" x14ac:dyDescent="0.25">
      <c r="A56"/>
      <c r="B56"/>
      <c r="C56" s="12"/>
      <c r="D56"/>
      <c r="E56"/>
      <c r="I56" s="12"/>
      <c r="J56"/>
    </row>
    <row r="57" spans="1:10" s="4" customFormat="1" x14ac:dyDescent="0.25">
      <c r="A57"/>
      <c r="B57"/>
      <c r="C57" s="12"/>
      <c r="D57"/>
      <c r="E57"/>
      <c r="I57" s="12"/>
      <c r="J57"/>
    </row>
    <row r="58" spans="1:10" s="4" customFormat="1" x14ac:dyDescent="0.25">
      <c r="A58"/>
      <c r="B58"/>
      <c r="C58" s="12"/>
      <c r="D58"/>
      <c r="E58"/>
      <c r="I58" s="12"/>
      <c r="J58"/>
    </row>
    <row r="59" spans="1:10" s="4" customFormat="1" x14ac:dyDescent="0.25">
      <c r="A59"/>
      <c r="B59"/>
      <c r="C59" s="12"/>
      <c r="D59"/>
      <c r="E59"/>
      <c r="I59" s="12"/>
      <c r="J59"/>
    </row>
    <row r="60" spans="1:10" s="4" customFormat="1" x14ac:dyDescent="0.25">
      <c r="A60"/>
      <c r="B60"/>
      <c r="C60" s="12"/>
      <c r="D60"/>
      <c r="E60"/>
      <c r="I60" s="12"/>
      <c r="J60"/>
    </row>
    <row r="61" spans="1:10" s="4" customFormat="1" x14ac:dyDescent="0.25">
      <c r="A61"/>
      <c r="B61"/>
      <c r="C61" s="10"/>
      <c r="D61"/>
      <c r="E61"/>
      <c r="I61" s="12"/>
      <c r="J61"/>
    </row>
    <row r="62" spans="1:10" s="4" customFormat="1" x14ac:dyDescent="0.25">
      <c r="A62"/>
      <c r="B62"/>
      <c r="C62" s="12"/>
      <c r="D62"/>
      <c r="E62"/>
      <c r="I62" s="12"/>
      <c r="J62"/>
    </row>
    <row r="63" spans="1:10" s="4" customFormat="1" x14ac:dyDescent="0.25">
      <c r="A63"/>
      <c r="B63"/>
      <c r="C63" s="12"/>
      <c r="D63"/>
      <c r="E63"/>
      <c r="I63" s="12"/>
      <c r="J63"/>
    </row>
    <row r="64" spans="1:10" s="4" customFormat="1" x14ac:dyDescent="0.25">
      <c r="A64"/>
      <c r="B64"/>
      <c r="C64" s="12"/>
      <c r="D64"/>
      <c r="E64"/>
      <c r="I64" s="12"/>
      <c r="J64"/>
    </row>
    <row r="65" spans="1:10" s="4" customFormat="1" x14ac:dyDescent="0.25">
      <c r="A65"/>
      <c r="B65"/>
      <c r="C65" s="12"/>
      <c r="D65"/>
      <c r="E65"/>
      <c r="I65" s="12"/>
      <c r="J65"/>
    </row>
    <row r="66" spans="1:10" s="4" customFormat="1" x14ac:dyDescent="0.25">
      <c r="A66"/>
      <c r="B66"/>
      <c r="C66" s="12"/>
      <c r="D66"/>
      <c r="E66"/>
      <c r="I66" s="12"/>
      <c r="J66"/>
    </row>
    <row r="67" spans="1:10" s="4" customFormat="1" x14ac:dyDescent="0.25">
      <c r="A67"/>
      <c r="B67"/>
      <c r="C67" s="12"/>
      <c r="D67"/>
      <c r="E67"/>
      <c r="I67" s="12"/>
      <c r="J67"/>
    </row>
    <row r="68" spans="1:10" s="4" customFormat="1" x14ac:dyDescent="0.25">
      <c r="A68"/>
      <c r="B68"/>
      <c r="C68" s="12"/>
      <c r="D68"/>
      <c r="E68"/>
      <c r="I68" s="12"/>
      <c r="J68"/>
    </row>
    <row r="69" spans="1:10" s="4" customFormat="1" x14ac:dyDescent="0.25">
      <c r="A69"/>
      <c r="B69"/>
      <c r="C69" s="12"/>
      <c r="D69"/>
      <c r="E69"/>
      <c r="I69" s="12"/>
      <c r="J69"/>
    </row>
    <row r="75" spans="1:10" x14ac:dyDescent="0.25">
      <c r="C75" s="10"/>
    </row>
    <row r="79" spans="1:10" x14ac:dyDescent="0.25">
      <c r="I79" s="14"/>
    </row>
    <row r="86" spans="1:10" s="12" customFormat="1" x14ac:dyDescent="0.25">
      <c r="A86"/>
      <c r="B86"/>
      <c r="C86" s="13"/>
      <c r="D86" s="6"/>
      <c r="E86" s="6"/>
      <c r="F86" s="7"/>
      <c r="G86" s="8"/>
      <c r="H86" s="8"/>
      <c r="J86"/>
    </row>
    <row r="89" spans="1:10" s="12" customFormat="1" x14ac:dyDescent="0.25">
      <c r="A89"/>
      <c r="B89"/>
      <c r="C89" s="10"/>
      <c r="D89"/>
      <c r="E89"/>
      <c r="F89" s="4"/>
      <c r="G89" s="4"/>
      <c r="H89" s="4"/>
      <c r="J89"/>
    </row>
    <row r="90" spans="1:10" s="12" customFormat="1" x14ac:dyDescent="0.25">
      <c r="A90"/>
      <c r="B90"/>
      <c r="D90"/>
      <c r="E90"/>
      <c r="F90" s="4"/>
      <c r="G90" s="4"/>
      <c r="H90" s="4"/>
      <c r="J90"/>
    </row>
    <row r="91" spans="1:10" s="12" customFormat="1" x14ac:dyDescent="0.25">
      <c r="A91"/>
      <c r="B91"/>
      <c r="D91"/>
      <c r="E91"/>
      <c r="F91" s="4"/>
      <c r="G91" s="4"/>
      <c r="H91" s="4"/>
      <c r="J91"/>
    </row>
    <row r="92" spans="1:10" s="12" customFormat="1" x14ac:dyDescent="0.25">
      <c r="A92"/>
      <c r="B92"/>
      <c r="D92"/>
      <c r="E92"/>
      <c r="F92" s="4"/>
      <c r="G92" s="4"/>
      <c r="H92" s="4"/>
      <c r="J92"/>
    </row>
    <row r="93" spans="1:10" s="12" customFormat="1" x14ac:dyDescent="0.25">
      <c r="A93"/>
      <c r="B93"/>
      <c r="D93"/>
      <c r="E93"/>
      <c r="F93" s="4"/>
      <c r="G93" s="4"/>
      <c r="H93" s="4"/>
      <c r="J93"/>
    </row>
  </sheetData>
  <pageMargins left="0.7" right="0.7" top="0.78740157499999996" bottom="0.78740157499999996" header="0.3" footer="0.3"/>
  <pageSetup paperSize="8" scale="66" fitToHeight="0" orientation="portrait" r:id="rId1"/>
  <rowBreaks count="1" manualBreakCount="1">
    <brk id="7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4BA0-D62A-41A8-8682-8E0BCA73A8CB}">
  <sheetPr>
    <tabColor rgb="FF92D050"/>
    <pageSetUpPr fitToPage="1"/>
  </sheetPr>
  <dimension ref="A1:J96"/>
  <sheetViews>
    <sheetView view="pageBreakPreview" zoomScaleNormal="100" zoomScaleSheetLayoutView="100" workbookViewId="0">
      <selection activeCell="F4" sqref="F4:F32"/>
    </sheetView>
  </sheetViews>
  <sheetFormatPr defaultRowHeight="15" x14ac:dyDescent="0.25"/>
  <cols>
    <col min="1" max="1" width="4.28515625" customWidth="1"/>
    <col min="2" max="2" width="12.85546875" customWidth="1"/>
    <col min="3" max="3" width="46.140625" style="12" customWidth="1"/>
    <col min="6" max="6" width="17.140625" style="4" customWidth="1"/>
    <col min="7" max="7" width="15.42578125" style="4" customWidth="1"/>
    <col min="8" max="8" width="20.28515625" style="4" customWidth="1"/>
    <col min="9" max="9" width="45.42578125" style="12" customWidth="1"/>
    <col min="10" max="10" width="10.28515625" customWidth="1"/>
  </cols>
  <sheetData>
    <row r="1" spans="1:9" ht="30" x14ac:dyDescent="0.25">
      <c r="C1" s="10" t="str">
        <f>'Rozpočet Celkový'!C1</f>
        <v>ST. ÚPRAVY WC II. Etapa - BUDOVA C - Potravináři 
V OBJEKTU ŠKOLY CHARBULOVA 106 618 00 BRNO</v>
      </c>
      <c r="G1" s="9"/>
      <c r="H1" s="9"/>
    </row>
    <row r="2" spans="1:9" s="1" customFormat="1" ht="30" x14ac:dyDescent="0.25">
      <c r="A2" s="1" t="s">
        <v>10</v>
      </c>
      <c r="B2" s="1" t="s">
        <v>11</v>
      </c>
      <c r="C2" s="11" t="s">
        <v>2</v>
      </c>
      <c r="D2" s="1" t="s">
        <v>12</v>
      </c>
      <c r="E2" s="1" t="s">
        <v>13</v>
      </c>
      <c r="F2" s="3" t="s">
        <v>14</v>
      </c>
      <c r="G2" s="5" t="s">
        <v>15</v>
      </c>
      <c r="H2" s="5" t="s">
        <v>16</v>
      </c>
      <c r="I2" s="11" t="s">
        <v>4</v>
      </c>
    </row>
    <row r="3" spans="1:9" ht="18.75" x14ac:dyDescent="0.3">
      <c r="C3" s="16" t="s">
        <v>185</v>
      </c>
      <c r="H3" s="19">
        <f>SUM(H4:H34)</f>
        <v>0</v>
      </c>
    </row>
    <row r="4" spans="1:9" ht="45" x14ac:dyDescent="0.25">
      <c r="B4" s="2" t="s">
        <v>18</v>
      </c>
      <c r="C4" s="12" t="s">
        <v>186</v>
      </c>
      <c r="D4">
        <v>2</v>
      </c>
      <c r="E4" t="s">
        <v>187</v>
      </c>
      <c r="G4" s="4">
        <f>D4*F4</f>
        <v>0</v>
      </c>
      <c r="I4" s="12" t="s">
        <v>25</v>
      </c>
    </row>
    <row r="5" spans="1:9" x14ac:dyDescent="0.25">
      <c r="B5" s="2"/>
      <c r="G5" s="4">
        <f>D5*F5</f>
        <v>0</v>
      </c>
      <c r="H5" s="15">
        <f>SUM(G4:G5)</f>
        <v>0</v>
      </c>
    </row>
    <row r="6" spans="1:9" x14ac:dyDescent="0.25">
      <c r="B6" s="2"/>
    </row>
    <row r="7" spans="1:9" x14ac:dyDescent="0.25">
      <c r="B7" s="2" t="s">
        <v>26</v>
      </c>
    </row>
    <row r="8" spans="1:9" ht="30" x14ac:dyDescent="0.25">
      <c r="B8" s="2"/>
      <c r="C8" s="12" t="s">
        <v>188</v>
      </c>
      <c r="D8">
        <v>1</v>
      </c>
      <c r="E8" t="s">
        <v>20</v>
      </c>
      <c r="G8" s="4">
        <f>D8*F8</f>
        <v>0</v>
      </c>
    </row>
    <row r="9" spans="1:9" x14ac:dyDescent="0.25">
      <c r="B9" s="2"/>
      <c r="C9" s="12" t="s">
        <v>189</v>
      </c>
      <c r="D9">
        <v>1</v>
      </c>
      <c r="E9" t="s">
        <v>20</v>
      </c>
      <c r="G9" s="4">
        <f>D9*F9</f>
        <v>0</v>
      </c>
    </row>
    <row r="10" spans="1:9" x14ac:dyDescent="0.25">
      <c r="B10" s="2"/>
      <c r="G10" s="4">
        <f>D10*F10</f>
        <v>0</v>
      </c>
      <c r="H10" s="15">
        <f>SUM(G8:G10)</f>
        <v>0</v>
      </c>
    </row>
    <row r="11" spans="1:9" x14ac:dyDescent="0.25">
      <c r="B11" s="2"/>
    </row>
    <row r="12" spans="1:9" x14ac:dyDescent="0.25">
      <c r="B12" s="2" t="s">
        <v>50</v>
      </c>
      <c r="C12" s="12" t="s">
        <v>190</v>
      </c>
      <c r="D12">
        <v>1</v>
      </c>
      <c r="E12" t="s">
        <v>20</v>
      </c>
      <c r="G12" s="4">
        <f t="shared" ref="G12" si="0">D12*F12</f>
        <v>0</v>
      </c>
      <c r="I12" s="12" t="s">
        <v>191</v>
      </c>
    </row>
    <row r="13" spans="1:9" x14ac:dyDescent="0.25">
      <c r="B13" s="2"/>
      <c r="C13" s="12" t="s">
        <v>192</v>
      </c>
      <c r="D13">
        <v>8</v>
      </c>
      <c r="E13" t="s">
        <v>20</v>
      </c>
      <c r="G13" s="4">
        <f>D13*F13</f>
        <v>0</v>
      </c>
      <c r="H13" s="15">
        <f>SUM(G12:G13)</f>
        <v>0</v>
      </c>
      <c r="I13" s="12" t="s">
        <v>193</v>
      </c>
    </row>
    <row r="14" spans="1:9" x14ac:dyDescent="0.25">
      <c r="B14" s="2"/>
    </row>
    <row r="15" spans="1:9" x14ac:dyDescent="0.25">
      <c r="B15" s="2" t="s">
        <v>91</v>
      </c>
    </row>
    <row r="16" spans="1:9" x14ac:dyDescent="0.25">
      <c r="G16" s="4">
        <f>D16*F16</f>
        <v>0</v>
      </c>
      <c r="H16" s="15">
        <f>SUM(G15:G16)</f>
        <v>0</v>
      </c>
    </row>
    <row r="18" spans="2:9" x14ac:dyDescent="0.25">
      <c r="B18" s="2" t="s">
        <v>194</v>
      </c>
      <c r="C18" s="12" t="s">
        <v>195</v>
      </c>
      <c r="D18" s="44">
        <v>8</v>
      </c>
      <c r="E18" t="s">
        <v>20</v>
      </c>
      <c r="G18" s="4">
        <f>D18*F18</f>
        <v>0</v>
      </c>
      <c r="I18" s="12" t="s">
        <v>196</v>
      </c>
    </row>
    <row r="19" spans="2:9" x14ac:dyDescent="0.25">
      <c r="G19" s="4">
        <f>D19*F19</f>
        <v>0</v>
      </c>
      <c r="H19" s="15">
        <f>SUM(G18:G19)</f>
        <v>0</v>
      </c>
    </row>
    <row r="21" spans="2:9" x14ac:dyDescent="0.25">
      <c r="B21" s="2" t="s">
        <v>197</v>
      </c>
      <c r="G21" s="4">
        <f t="shared" ref="G21:G33" si="1">D21*F21</f>
        <v>0</v>
      </c>
    </row>
    <row r="22" spans="2:9" x14ac:dyDescent="0.25">
      <c r="C22" s="12" t="s">
        <v>198</v>
      </c>
      <c r="D22">
        <v>1</v>
      </c>
      <c r="E22" t="s">
        <v>20</v>
      </c>
      <c r="G22" s="4">
        <f t="shared" si="1"/>
        <v>0</v>
      </c>
      <c r="I22" s="12" t="s">
        <v>199</v>
      </c>
    </row>
    <row r="23" spans="2:9" x14ac:dyDescent="0.25">
      <c r="C23" s="12" t="s">
        <v>200</v>
      </c>
      <c r="D23">
        <v>4</v>
      </c>
      <c r="E23" t="s">
        <v>20</v>
      </c>
      <c r="G23" s="4">
        <f t="shared" si="1"/>
        <v>0</v>
      </c>
    </row>
    <row r="24" spans="2:9" x14ac:dyDescent="0.25">
      <c r="C24" s="12" t="s">
        <v>201</v>
      </c>
      <c r="G24" s="4">
        <f t="shared" si="1"/>
        <v>0</v>
      </c>
      <c r="I24" s="28" t="s">
        <v>83</v>
      </c>
    </row>
    <row r="25" spans="2:9" x14ac:dyDescent="0.25">
      <c r="C25" s="12" t="s">
        <v>202</v>
      </c>
      <c r="G25" s="4">
        <f t="shared" si="1"/>
        <v>0</v>
      </c>
      <c r="I25" s="28" t="s">
        <v>83</v>
      </c>
    </row>
    <row r="26" spans="2:9" x14ac:dyDescent="0.25">
      <c r="C26" s="12" t="s">
        <v>203</v>
      </c>
      <c r="D26">
        <v>8</v>
      </c>
      <c r="E26" t="s">
        <v>20</v>
      </c>
      <c r="G26" s="4">
        <f t="shared" si="1"/>
        <v>0</v>
      </c>
    </row>
    <row r="27" spans="2:9" x14ac:dyDescent="0.25">
      <c r="C27" s="12" t="s">
        <v>204</v>
      </c>
      <c r="D27">
        <v>1</v>
      </c>
      <c r="E27" t="s">
        <v>20</v>
      </c>
      <c r="G27" s="4">
        <f t="shared" si="1"/>
        <v>0</v>
      </c>
      <c r="I27" s="12" t="s">
        <v>205</v>
      </c>
    </row>
    <row r="28" spans="2:9" x14ac:dyDescent="0.25">
      <c r="C28" s="10" t="s">
        <v>206</v>
      </c>
      <c r="D28">
        <v>1</v>
      </c>
      <c r="E28" t="s">
        <v>20</v>
      </c>
      <c r="F28" s="36"/>
      <c r="G28" s="4">
        <f t="shared" si="1"/>
        <v>0</v>
      </c>
      <c r="I28" s="12" t="s">
        <v>207</v>
      </c>
    </row>
    <row r="29" spans="2:9" x14ac:dyDescent="0.25">
      <c r="C29" s="12" t="s">
        <v>208</v>
      </c>
      <c r="G29" s="4">
        <f t="shared" si="1"/>
        <v>0</v>
      </c>
      <c r="I29" s="28" t="s">
        <v>83</v>
      </c>
    </row>
    <row r="30" spans="2:9" x14ac:dyDescent="0.25">
      <c r="C30" s="12" t="s">
        <v>209</v>
      </c>
      <c r="G30" s="4">
        <f t="shared" si="1"/>
        <v>0</v>
      </c>
      <c r="I30" s="28" t="s">
        <v>83</v>
      </c>
    </row>
    <row r="31" spans="2:9" x14ac:dyDescent="0.25">
      <c r="C31" s="12" t="s">
        <v>210</v>
      </c>
      <c r="D31">
        <v>1</v>
      </c>
      <c r="E31" t="s">
        <v>20</v>
      </c>
      <c r="G31" s="4">
        <f t="shared" si="1"/>
        <v>0</v>
      </c>
      <c r="I31" s="12" t="s">
        <v>211</v>
      </c>
    </row>
    <row r="32" spans="2:9" x14ac:dyDescent="0.25">
      <c r="C32" s="12" t="s">
        <v>212</v>
      </c>
      <c r="D32">
        <v>1</v>
      </c>
      <c r="E32" t="s">
        <v>20</v>
      </c>
      <c r="G32" s="4">
        <f t="shared" si="1"/>
        <v>0</v>
      </c>
    </row>
    <row r="33" spans="3:9" x14ac:dyDescent="0.25">
      <c r="G33" s="4">
        <f t="shared" si="1"/>
        <v>0</v>
      </c>
      <c r="H33" s="15">
        <f>SUM(G21:G32)</f>
        <v>0</v>
      </c>
    </row>
    <row r="37" spans="3:9" ht="30" x14ac:dyDescent="0.25">
      <c r="C37" s="12" t="s">
        <v>213</v>
      </c>
      <c r="D37" s="20"/>
      <c r="E37" t="s">
        <v>20</v>
      </c>
      <c r="G37" s="4">
        <f>D37*F37</f>
        <v>0</v>
      </c>
      <c r="I37" s="12" t="s">
        <v>214</v>
      </c>
    </row>
    <row r="42" spans="3:9" x14ac:dyDescent="0.25">
      <c r="C42" s="10"/>
    </row>
    <row r="43" spans="3:9" x14ac:dyDescent="0.25">
      <c r="C43"/>
      <c r="D43" s="12"/>
    </row>
    <row r="44" spans="3:9" x14ac:dyDescent="0.25">
      <c r="C44"/>
      <c r="D44" s="12"/>
    </row>
    <row r="45" spans="3:9" x14ac:dyDescent="0.25">
      <c r="C45"/>
      <c r="D45" s="12"/>
    </row>
    <row r="46" spans="3:9" x14ac:dyDescent="0.25">
      <c r="C46"/>
      <c r="D46" s="12"/>
      <c r="I46" s="14"/>
    </row>
    <row r="48" spans="3:9" x14ac:dyDescent="0.25">
      <c r="D48" s="12"/>
    </row>
    <row r="60" spans="1:10" s="4" customFormat="1" x14ac:dyDescent="0.25">
      <c r="A60"/>
      <c r="B60"/>
      <c r="C60" s="12"/>
      <c r="D60"/>
      <c r="E60"/>
      <c r="I60" s="12"/>
      <c r="J60"/>
    </row>
    <row r="61" spans="1:10" s="4" customFormat="1" x14ac:dyDescent="0.25">
      <c r="A61"/>
      <c r="B61"/>
      <c r="C61" s="12"/>
      <c r="D61"/>
      <c r="E61"/>
      <c r="I61" s="12"/>
      <c r="J61"/>
    </row>
    <row r="62" spans="1:10" s="4" customFormat="1" x14ac:dyDescent="0.25">
      <c r="A62"/>
      <c r="B62"/>
      <c r="C62" s="12"/>
      <c r="D62"/>
      <c r="E62"/>
      <c r="I62" s="12"/>
      <c r="J62"/>
    </row>
    <row r="63" spans="1:10" s="4" customFormat="1" x14ac:dyDescent="0.25">
      <c r="A63"/>
      <c r="B63"/>
      <c r="C63" s="12"/>
      <c r="D63"/>
      <c r="E63"/>
      <c r="I63" s="12"/>
      <c r="J63"/>
    </row>
    <row r="64" spans="1:10" s="4" customFormat="1" x14ac:dyDescent="0.25">
      <c r="A64"/>
      <c r="B64"/>
      <c r="C64" s="10"/>
      <c r="D64"/>
      <c r="E64"/>
      <c r="I64" s="12"/>
      <c r="J64"/>
    </row>
    <row r="65" spans="1:10" s="4" customFormat="1" x14ac:dyDescent="0.25">
      <c r="A65"/>
      <c r="B65"/>
      <c r="C65" s="12"/>
      <c r="D65"/>
      <c r="E65"/>
      <c r="I65" s="12"/>
      <c r="J65"/>
    </row>
    <row r="66" spans="1:10" s="4" customFormat="1" x14ac:dyDescent="0.25">
      <c r="A66"/>
      <c r="B66"/>
      <c r="C66" s="12"/>
      <c r="D66"/>
      <c r="E66"/>
      <c r="I66" s="12"/>
      <c r="J66"/>
    </row>
    <row r="67" spans="1:10" s="4" customFormat="1" x14ac:dyDescent="0.25">
      <c r="A67"/>
      <c r="B67"/>
      <c r="C67" s="12"/>
      <c r="D67"/>
      <c r="E67"/>
      <c r="I67" s="12"/>
      <c r="J67"/>
    </row>
    <row r="68" spans="1:10" s="4" customFormat="1" x14ac:dyDescent="0.25">
      <c r="A68"/>
      <c r="B68"/>
      <c r="C68" s="12"/>
      <c r="D68"/>
      <c r="E68"/>
      <c r="I68" s="12"/>
      <c r="J68"/>
    </row>
    <row r="69" spans="1:10" s="4" customFormat="1" x14ac:dyDescent="0.25">
      <c r="A69"/>
      <c r="B69"/>
      <c r="C69" s="12"/>
      <c r="D69"/>
      <c r="E69"/>
      <c r="I69" s="12"/>
      <c r="J69"/>
    </row>
    <row r="70" spans="1:10" s="4" customFormat="1" x14ac:dyDescent="0.25">
      <c r="A70"/>
      <c r="B70"/>
      <c r="C70" s="12"/>
      <c r="D70"/>
      <c r="E70"/>
      <c r="I70" s="12"/>
      <c r="J70"/>
    </row>
    <row r="71" spans="1:10" s="4" customFormat="1" x14ac:dyDescent="0.25">
      <c r="A71"/>
      <c r="B71"/>
      <c r="C71" s="12"/>
      <c r="D71"/>
      <c r="E71"/>
      <c r="I71" s="12"/>
      <c r="J71"/>
    </row>
    <row r="72" spans="1:10" s="4" customFormat="1" x14ac:dyDescent="0.25">
      <c r="A72"/>
      <c r="B72"/>
      <c r="C72" s="12"/>
      <c r="D72"/>
      <c r="E72"/>
      <c r="I72" s="12"/>
      <c r="J72"/>
    </row>
    <row r="78" spans="1:10" x14ac:dyDescent="0.25">
      <c r="C78" s="10"/>
    </row>
    <row r="82" spans="1:10" x14ac:dyDescent="0.25">
      <c r="I82" s="14"/>
    </row>
    <row r="89" spans="1:10" s="12" customFormat="1" x14ac:dyDescent="0.25">
      <c r="A89"/>
      <c r="B89"/>
      <c r="C89" s="13"/>
      <c r="D89" s="6"/>
      <c r="E89" s="6"/>
      <c r="F89" s="7"/>
      <c r="G89" s="8"/>
      <c r="H89" s="8"/>
      <c r="J89"/>
    </row>
    <row r="92" spans="1:10" s="12" customFormat="1" x14ac:dyDescent="0.25">
      <c r="A92"/>
      <c r="B92"/>
      <c r="C92" s="10"/>
      <c r="D92"/>
      <c r="E92"/>
      <c r="F92" s="4"/>
      <c r="G92" s="4"/>
      <c r="H92" s="4"/>
      <c r="J92"/>
    </row>
    <row r="93" spans="1:10" s="12" customFormat="1" x14ac:dyDescent="0.25">
      <c r="A93"/>
      <c r="B93"/>
      <c r="D93"/>
      <c r="E93"/>
      <c r="F93" s="4"/>
      <c r="G93" s="4"/>
      <c r="H93" s="4"/>
      <c r="J93"/>
    </row>
    <row r="94" spans="1:10" s="12" customFormat="1" x14ac:dyDescent="0.25">
      <c r="A94"/>
      <c r="B94"/>
      <c r="D94"/>
      <c r="E94"/>
      <c r="F94" s="4"/>
      <c r="G94" s="4"/>
      <c r="H94" s="4"/>
      <c r="J94"/>
    </row>
    <row r="95" spans="1:10" s="12" customFormat="1" x14ac:dyDescent="0.25">
      <c r="A95"/>
      <c r="B95"/>
      <c r="D95"/>
      <c r="E95"/>
      <c r="F95" s="4"/>
      <c r="G95" s="4"/>
      <c r="H95" s="4"/>
      <c r="J95"/>
    </row>
    <row r="96" spans="1:10" s="12" customFormat="1" x14ac:dyDescent="0.25">
      <c r="A96"/>
      <c r="B96"/>
      <c r="D96"/>
      <c r="E96"/>
      <c r="F96" s="4"/>
      <c r="G96" s="4"/>
      <c r="H96" s="4"/>
      <c r="J96"/>
    </row>
  </sheetData>
  <pageMargins left="0.7" right="0.7" top="0.78740157499999996" bottom="0.78740157499999996" header="0.3" footer="0.3"/>
  <pageSetup paperSize="8" scale="69" fitToHeight="0" orientation="portrait" r:id="rId1"/>
  <rowBreaks count="1" manualBreakCount="1">
    <brk id="7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Rozpočet Celkový</vt:lpstr>
      <vt:lpstr>1pp M+Ž A-vlevo</vt:lpstr>
      <vt:lpstr>1+2np M+Ž A-vlevo</vt:lpstr>
      <vt:lpstr>3np M+Ž A-vlevo</vt:lpstr>
      <vt:lpstr>Odpočty-niance</vt:lpstr>
      <vt:lpstr>Souhrnné položky+VRN</vt:lpstr>
      <vt:lpstr>'1+2np M+Ž A-vlevo'!Oblast_tisku</vt:lpstr>
      <vt:lpstr>'1pp M+Ž A-vlevo'!Oblast_tisku</vt:lpstr>
      <vt:lpstr>'3np M+Ž A-vlevo'!Oblast_tisku</vt:lpstr>
      <vt:lpstr>'Odpočty-niance'!Oblast_tisku</vt:lpstr>
      <vt:lpstr>'Rozpočet Celkový'!Oblast_tisku</vt:lpstr>
      <vt:lpstr>'Souhrnné položky+VRN'!Oblast_tisku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Vostal</dc:creator>
  <cp:keywords/>
  <dc:description/>
  <cp:lastModifiedBy>Petr Vostal</cp:lastModifiedBy>
  <cp:revision/>
  <dcterms:created xsi:type="dcterms:W3CDTF">2021-05-04T14:25:56Z</dcterms:created>
  <dcterms:modified xsi:type="dcterms:W3CDTF">2026-03-09T05:05:23Z</dcterms:modified>
  <cp:category/>
  <cp:contentStatus/>
</cp:coreProperties>
</file>