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330" windowWidth="22755" windowHeight="975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'Rekapitulace'!$G$20</definedName>
    <definedName name="Dodavka0">'Položky'!#REF!</definedName>
    <definedName name="HSV">'Rekapitulace'!$E$20</definedName>
    <definedName name="HSV0">'Položky'!#REF!</definedName>
    <definedName name="HZS">'Rekapitulace'!$I$20</definedName>
    <definedName name="HZS0">'Položky'!#REF!</definedName>
    <definedName name="JKSO">'Krycí list'!$G$2</definedName>
    <definedName name="MJ">'Krycí list'!$G$5</definedName>
    <definedName name="Mont">'Rekapitulace'!$H$20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'Položky'!$A$1:$G$87</definedName>
    <definedName name="_xlnm.Print_Area" localSheetId="1">'Rekapitulace'!$A$1:$I$34</definedName>
    <definedName name="PocetMJ">'Krycí list'!$G$6</definedName>
    <definedName name="Poznamka">'Krycí list'!$B$37</definedName>
    <definedName name="Projektant">'Krycí list'!$C$8</definedName>
    <definedName name="PSV">'Rekapitulace'!$F$20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'Rekapitulace'!$H$33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fullCalcOnLoad="1"/>
</workbook>
</file>

<file path=xl/sharedStrings.xml><?xml version="1.0" encoding="utf-8"?>
<sst xmlns="http://schemas.openxmlformats.org/spreadsheetml/2006/main" count="327" uniqueCount="231">
  <si>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</si>
  <si>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</si>
  <si>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</si>
  <si>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</si>
  <si>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</si>
  <si>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</si>
  <si>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</si>
  <si>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</si>
  <si>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</si>
  <si>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</si>
  <si>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</si>
  <si>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</si>
  <si>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</si>
  <si>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</si>
  <si>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</si>
  <si>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</si>
  <si>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</si>
  <si>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</si>
  <si>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</si>
  <si>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</si>
  <si>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</si>
  <si>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</si>
  <si>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</si>
  <si>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</si>
  <si>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</si>
  <si>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</si>
  <si>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</si>
  <si>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</si>
  <si>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</si>
  <si>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</si>
  <si>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</si>
  <si>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</si>
  <si>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</si>
  <si>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</si>
  <si>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</si>
  <si>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</si>
  <si>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</si>
  <si>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</si>
  <si>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</si>
  <si>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</si>
  <si>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</si>
  <si>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</si>
  <si>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</si>
  <si>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</si>
  <si>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</si>
  <si>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</si>
  <si>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</si>
  <si>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</si>
  <si>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</si>
  <si>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</si>
  <si>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</si>
  <si>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</si>
  <si>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</si>
  <si>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</si>
  <si>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</si>
  <si>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</si>
  <si>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</si>
  <si>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</si>
  <si>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</si>
  <si>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</si>
  <si>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</si>
  <si>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</si>
  <si>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</si>
  <si>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</si>
  <si>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</si>
  <si>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</si>
  <si>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</si>
  <si>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</si>
  <si>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</si>
  <si>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</si>
  <si>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</si>
  <si>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</si>
  <si>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</si>
  <si>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Celkem za</t>
  </si>
  <si>
    <t>SLEPÝ ROZPOČET</t>
  </si>
  <si>
    <t>Slepý rozpočet</t>
  </si>
  <si>
    <t>016/2013M</t>
  </si>
  <si>
    <t>Domov pro seniory Strážnice</t>
  </si>
  <si>
    <t>02</t>
  </si>
  <si>
    <t>Kuchyně</t>
  </si>
  <si>
    <t>Stavební práce kuchyně</t>
  </si>
  <si>
    <t>3</t>
  </si>
  <si>
    <t>Svislé a kompletní konstrukce</t>
  </si>
  <si>
    <t>310239411R00</t>
  </si>
  <si>
    <t xml:space="preserve">Zazdívka otvorů plochy do 4 m2 cihlami na MC </t>
  </si>
  <si>
    <t>m3</t>
  </si>
  <si>
    <t>319201311R00</t>
  </si>
  <si>
    <t xml:space="preserve">Vyrovnání povrchu zdiva maltou tl.do 3 cm </t>
  </si>
  <si>
    <t>m2</t>
  </si>
  <si>
    <t>319202331R00</t>
  </si>
  <si>
    <t xml:space="preserve">Vyrovnání povrchu zdiva přizděním do tl. 15 cm </t>
  </si>
  <si>
    <t>61</t>
  </si>
  <si>
    <t>Upravy povrchů vnitřní</t>
  </si>
  <si>
    <t>612401391R00</t>
  </si>
  <si>
    <t xml:space="preserve">Omítka malých ploch vnitřních stěn do 1 m2 </t>
  </si>
  <si>
    <t>kus</t>
  </si>
  <si>
    <t>612401962R00</t>
  </si>
  <si>
    <t xml:space="preserve">Příplatek za práci v omez. prostoru, omítka hladká </t>
  </si>
  <si>
    <t>612401964R00</t>
  </si>
  <si>
    <t xml:space="preserve">Příplatek za práci v omez. prostoru, omítka štukov </t>
  </si>
  <si>
    <t>612401971R00</t>
  </si>
  <si>
    <t xml:space="preserve">Příplatek za protiplísňovou přísadu omítek stěn </t>
  </si>
  <si>
    <t>612403399R00</t>
  </si>
  <si>
    <t xml:space="preserve">Hrubá výplň rýh ve stěnách maltou </t>
  </si>
  <si>
    <t>612409991R00</t>
  </si>
  <si>
    <t xml:space="preserve">Začištění omítek kolem oken,dveří apod. </t>
  </si>
  <si>
    <t>m</t>
  </si>
  <si>
    <t>612473181R00</t>
  </si>
  <si>
    <t xml:space="preserve">Omítka vnitřního zdiva ze suché směsi, hladká </t>
  </si>
  <si>
    <t>612473182R00</t>
  </si>
  <si>
    <t xml:space="preserve">Omítka vnitřního zdiva ze suché směsi, štuková </t>
  </si>
  <si>
    <t>95</t>
  </si>
  <si>
    <t>Dokončovací kce na pozem.stav.</t>
  </si>
  <si>
    <t>952901111R00</t>
  </si>
  <si>
    <t xml:space="preserve">Vyčištění budov o výšce podlaží do 4 m </t>
  </si>
  <si>
    <t>96</t>
  </si>
  <si>
    <t>Bourání konstrukcí</t>
  </si>
  <si>
    <t>968062354R00</t>
  </si>
  <si>
    <t xml:space="preserve">Vybourání dřevěných rámů oken dvojitých pl. 1 m2 </t>
  </si>
  <si>
    <t>97</t>
  </si>
  <si>
    <t>Prorážení otvorů</t>
  </si>
  <si>
    <t>974031153R00</t>
  </si>
  <si>
    <t xml:space="preserve">Vysekání rýh ve zdi cihelné 10 x 10 cm </t>
  </si>
  <si>
    <t>974031164R00</t>
  </si>
  <si>
    <t xml:space="preserve">Vysekání rýh ve zdi cihelné 15 x 15 cm </t>
  </si>
  <si>
    <t>976082131R00</t>
  </si>
  <si>
    <t xml:space="preserve">Vybourání objímek,držáků apod.ze zdiva cihelného </t>
  </si>
  <si>
    <t>978013191R00</t>
  </si>
  <si>
    <t xml:space="preserve">Otlučení omítek vnitřních stěn v rozsahu do 100 % </t>
  </si>
  <si>
    <t>978059531R00</t>
  </si>
  <si>
    <t xml:space="preserve">Odsekání vnitřních obkladů stěn nad 2 m2 </t>
  </si>
  <si>
    <t>979011221R00</t>
  </si>
  <si>
    <t xml:space="preserve">Svislá doprava suti a vybour. hmot za 1.PP nošením </t>
  </si>
  <si>
    <t>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</si>
  <si>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</si>
  <si>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</si>
  <si>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</si>
  <si>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</si>
  <si>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</si>
  <si>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</si>
  <si>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979990001R00</t>
  </si>
  <si>
    <t xml:space="preserve">Poplatek za skládku stavební suti </t>
  </si>
  <si>
    <t>99</t>
  </si>
  <si>
    <t>Přesun hmot</t>
  </si>
  <si>
    <t>999281111R00</t>
  </si>
  <si>
    <t xml:space="preserve">Přesun hmot pro opravy a údržbu do výšky 25 m </t>
  </si>
  <si>
    <t>999</t>
  </si>
  <si>
    <t>Vedlejší rozpočtové náklady</t>
  </si>
  <si>
    <t>900      RT3</t>
  </si>
  <si>
    <t>Hzs - nezmeřitelné práce   čl.17-1a Práce v tarifní třídě 6 stavební práce</t>
  </si>
  <si>
    <t>h</t>
  </si>
  <si>
    <t>900      RT4</t>
  </si>
  <si>
    <t>Hzs - nezmeřitelné práce   čl.17-1a Práce v tarifní třídě 7 práce vodo topo</t>
  </si>
  <si>
    <t>722</t>
  </si>
  <si>
    <t>Vnitřní vodovod</t>
  </si>
  <si>
    <t>722172312R00</t>
  </si>
  <si>
    <t xml:space="preserve">Potrubí z PPR Instaplast, studená, D 25/3,5 mm </t>
  </si>
  <si>
    <t>722172313R00</t>
  </si>
  <si>
    <t xml:space="preserve">Potrubí z PPR Instaplast, studená, D 32/4,4 mm </t>
  </si>
  <si>
    <t>722175113R00</t>
  </si>
  <si>
    <t xml:space="preserve">Montáž tvarovek plast polyf.svař.jeden spoj DN 25 </t>
  </si>
  <si>
    <t>722182021R00</t>
  </si>
  <si>
    <t xml:space="preserve">Montáž izolačních skruží na potrubí přímé DN 25 </t>
  </si>
  <si>
    <t>722182024R00</t>
  </si>
  <si>
    <t xml:space="preserve">Montáž izolačních skruží na potrubí přímé DN 40 </t>
  </si>
  <si>
    <t>722220153U00</t>
  </si>
  <si>
    <t xml:space="preserve">Nástěnka plast PPR PN20 DN 25XG3/4 </t>
  </si>
  <si>
    <t>722224153U00</t>
  </si>
  <si>
    <t xml:space="preserve">Kulový kohout výtokový 3/4 - " </t>
  </si>
  <si>
    <t>722280106R00</t>
  </si>
  <si>
    <t xml:space="preserve">Tlaková zkouška vodovodního potrubí DN 32 </t>
  </si>
  <si>
    <t>722290234R00</t>
  </si>
  <si>
    <t xml:space="preserve">Proplach a dezinfekce vodovod.potrubí DN 80 </t>
  </si>
  <si>
    <t>28377014</t>
  </si>
  <si>
    <t>Izolace potrubí DAPE Tubex 28 x 10 mm</t>
  </si>
  <si>
    <t>28377015</t>
  </si>
  <si>
    <t>Izolace potrubí DAPE Tubex 35 x 10 mm</t>
  </si>
  <si>
    <t>998722201R00</t>
  </si>
  <si>
    <t xml:space="preserve">Přesun hmot pro vnitřní vodovod, výšky do 6 m </t>
  </si>
  <si>
    <t>725</t>
  </si>
  <si>
    <t>Zařizovací předměty</t>
  </si>
  <si>
    <t>725820801R00</t>
  </si>
  <si>
    <t xml:space="preserve">Demontáž baterie nástěnné do G 3/4 </t>
  </si>
  <si>
    <t>soubor</t>
  </si>
  <si>
    <t>725829201R00</t>
  </si>
  <si>
    <t xml:space="preserve">Montáž baterie umyv.a dřezové nástěnné chromové </t>
  </si>
  <si>
    <t>767</t>
  </si>
  <si>
    <t>Konstrukce zámečnické</t>
  </si>
  <si>
    <t>767001</t>
  </si>
  <si>
    <t>Opláštění výtahové klece nerezem, včetně doplnění nerezových výplní</t>
  </si>
  <si>
    <t>kpl</t>
  </si>
  <si>
    <t>771</t>
  </si>
  <si>
    <t>Podlahy z dlaždic a obklady</t>
  </si>
  <si>
    <t>771471013R00</t>
  </si>
  <si>
    <t xml:space="preserve">Obklad soklíků keram.rovných do MC,15x15 cm </t>
  </si>
  <si>
    <t>771471023R00</t>
  </si>
  <si>
    <t xml:space="preserve">Obklad soklíků keram.šikmých do MC,15x15 cm </t>
  </si>
  <si>
    <t>59781346</t>
  </si>
  <si>
    <t>Obkládačka Color One  14,8x14,8 bílá lesk</t>
  </si>
  <si>
    <t>998771201R00</t>
  </si>
  <si>
    <t xml:space="preserve">Přesun hmot pro podlahy z dlaždic, výšky do 6 m </t>
  </si>
  <si>
    <t>781</t>
  </si>
  <si>
    <t>Obklady keramické</t>
  </si>
  <si>
    <t>781101111R00</t>
  </si>
  <si>
    <t xml:space="preserve">Vyrovnání podkladu maltou ze SMS tl. do 7 mm </t>
  </si>
  <si>
    <t>781101121R00</t>
  </si>
  <si>
    <t xml:space="preserve">Provedení penetrace podkladu - práce </t>
  </si>
  <si>
    <t>781415013R00</t>
  </si>
  <si>
    <t xml:space="preserve">Montáž obkladů stěn, porovin., do tmele, 15x15 cm </t>
  </si>
  <si>
    <t>781419706R00</t>
  </si>
  <si>
    <t xml:space="preserve">Příplatek za spárovací vodotěsnou hmotu - plošně </t>
  </si>
  <si>
    <t>781479701R00</t>
  </si>
  <si>
    <t xml:space="preserve">Příplatek za práci v omezeném prostoru </t>
  </si>
  <si>
    <t>781491001R00</t>
  </si>
  <si>
    <t xml:space="preserve">Montáž lišt k obkladům </t>
  </si>
  <si>
    <t>59760102.A</t>
  </si>
  <si>
    <t>Lišta rohová plastová na obklad ukončovací 8 mm</t>
  </si>
  <si>
    <t>998781201R00</t>
  </si>
  <si>
    <t xml:space="preserve">Přesun hmot pro obklady keramické, výšky do 6 m </t>
  </si>
  <si>
    <t>784</t>
  </si>
  <si>
    <t>Malby</t>
  </si>
  <si>
    <t>784001</t>
  </si>
  <si>
    <t xml:space="preserve">Malba stěn a stropů </t>
  </si>
  <si>
    <t>Ztížené výr. pod.,práce za provozu,odpoledne,večer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</si>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</sst>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NumberFormat="1" applyFont="1" applyBorder="1"/>
    <xf numFmtId="0" fontId="4" fillId="0" borderId="1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6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6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2" fillId="0" borderId="18" xfId="0" applyFont="1" applyBorder="1" applyAlignment="1">
      <alignment horizontal="centerContinuous" vertical="center"/>
    </xf>
    <xf numFmtId="0" fontId="6" fillId="0" borderId="19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3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left"/>
    </xf>
    <xf numFmtId="0" fontId="1" fillId="2" borderId="23" xfId="0" applyFont="1" applyFill="1" applyBorder="1" applyAlignment="1">
      <alignment horizontal="centerContinuous"/>
    </xf>
    <xf numFmtId="0" fontId="3" fillId="2" borderId="22" xfId="0" applyFont="1" applyFill="1" applyBorder="1" applyAlignment="1">
      <alignment horizontal="centerContinuous"/>
    </xf>
    <xf numFmtId="0" fontId="1" fillId="2" borderId="22" xfId="0" applyFont="1" applyFill="1" applyBorder="1" applyAlignment="1">
      <alignment horizontal="centerContinuous"/>
    </xf>
    <xf numFmtId="0" fontId="1" fillId="0" borderId="24" xfId="0" applyFont="1" applyBorder="1"/>
    <xf numFmtId="0" fontId="1" fillId="0" borderId="25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6" xfId="0" applyFont="1" applyBorder="1"/>
    <xf numFmtId="0" fontId="1" fillId="0" borderId="25" xfId="0" applyFont="1" applyBorder="1" applyAlignment="1">
      <alignment shrinkToFit="1"/>
    </xf>
    <xf numFmtId="0" fontId="1" fillId="0" borderId="27" xfId="0" applyFont="1" applyBorder="1"/>
    <xf numFmtId="0" fontId="1" fillId="0" borderId="12" xfId="0" applyFont="1" applyBorder="1"/>
    <xf numFmtId="0" fontId="1" fillId="0" borderId="0" xfId="0" applyFont="1" applyBorder="1"/>
    <xf numFmtId="0" fontId="1" fillId="0" borderId="28" xfId="0" applyFont="1" applyBorder="1" applyAlignment="1">
      <alignment horizontal="center" shrinkToFit="1"/>
    </xf>
    <xf numFmtId="0" fontId="1" fillId="0" borderId="29" xfId="0" applyFont="1" applyBorder="1" applyAlignment="1">
      <alignment horizontal="center" shrinkToFit="1"/>
    </xf>
    <xf numFmtId="3" fontId="1" fillId="0" borderId="30" xfId="0" applyNumberFormat="1" applyFont="1" applyBorder="1"/>
    <xf numFmtId="0" fontId="1" fillId="0" borderId="28" xfId="0" applyFont="1" applyBorder="1"/>
    <xf numFmtId="3" fontId="1" fillId="0" borderId="31" xfId="0" applyNumberFormat="1" applyFont="1" applyBorder="1"/>
    <xf numFmtId="0" fontId="1" fillId="0" borderId="29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4" xfId="0" applyFont="1" applyBorder="1"/>
    <xf numFmtId="0" fontId="1" fillId="0" borderId="35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0" fontId="1" fillId="0" borderId="39" xfId="0" applyFont="1" applyBorder="1"/>
    <xf numFmtId="165" fontId="1" fillId="0" borderId="40" xfId="0" applyNumberFormat="1" applyFont="1" applyBorder="1" applyAlignment="1">
      <alignment horizontal="right"/>
    </xf>
    <xf numFmtId="0" fontId="1" fillId="0" borderId="40" xfId="0" applyFont="1" applyBorder="1"/>
    <xf numFmtId="166" fontId="1" fillId="0" borderId="15" xfId="0" applyNumberFormat="1" applyFont="1" applyBorder="1" applyAlignment="1">
      <alignment horizontal="right" indent="2"/>
    </xf>
    <xf numFmtId="166" fontId="1" fillId="0" borderId="16" xfId="0" applyNumberFormat="1" applyFont="1" applyBorder="1" applyAlignment="1">
      <alignment horizontal="right" indent="2"/>
    </xf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31" xfId="0" applyFont="1" applyFill="1" applyBorder="1"/>
    <xf numFmtId="0" fontId="6" fillId="2" borderId="29" xfId="0" applyFont="1" applyFill="1" applyBorder="1"/>
    <xf numFmtId="166" fontId="6" fillId="2" borderId="41" xfId="0" applyNumberFormat="1" applyFont="1" applyFill="1" applyBorder="1" applyAlignment="1">
      <alignment horizontal="right" indent="2"/>
    </xf>
    <xf numFmtId="166" fontId="6" fillId="2" borderId="42" xfId="0" applyNumberFormat="1" applyFont="1" applyFill="1" applyBorder="1" applyAlignment="1">
      <alignment horizontal="right" indent="2"/>
    </xf>
    <xf numFmtId="0" fontId="7" fillId="0" borderId="0" xfId="0" applyFont="1"/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left" wrapText="1"/>
    </xf>
    <xf numFmtId="0" fontId="1" fillId="0" borderId="43" xfId="20" applyFont="1" applyBorder="1" applyAlignment="1">
      <alignment horizontal="center"/>
      <protection/>
    </xf>
    <xf numFmtId="0" fontId="1" fillId="0" borderId="44" xfId="20" applyFont="1" applyBorder="1" applyAlignment="1">
      <alignment horizontal="center"/>
      <protection/>
    </xf>
    <xf numFmtId="0" fontId="3" fillId="0" borderId="45" xfId="20" applyFont="1" applyBorder="1">
      <alignment/>
      <protection/>
    </xf>
    <xf numFmtId="0" fontId="1" fillId="0" borderId="45" xfId="20" applyFont="1" applyBorder="1">
      <alignment/>
      <protection/>
    </xf>
    <xf numFmtId="0" fontId="1" fillId="0" borderId="45" xfId="20" applyFont="1" applyBorder="1" applyAlignment="1">
      <alignment horizontal="right"/>
      <protection/>
    </xf>
    <xf numFmtId="0" fontId="1" fillId="0" borderId="46" xfId="20" applyFont="1" applyBorder="1">
      <alignment/>
      <protection/>
    </xf>
    <xf numFmtId="0" fontId="1" fillId="0" borderId="45" xfId="0" applyNumberFormat="1" applyFont="1" applyBorder="1" applyAlignment="1">
      <alignment horizontal="left"/>
    </xf>
    <xf numFmtId="0" fontId="1" fillId="0" borderId="47" xfId="0" applyNumberFormat="1" applyFont="1" applyBorder="1"/>
    <xf numFmtId="0" fontId="1" fillId="0" borderId="48" xfId="20" applyFont="1" applyBorder="1" applyAlignment="1">
      <alignment horizontal="center"/>
      <protection/>
    </xf>
    <xf numFmtId="0" fontId="1" fillId="0" borderId="49" xfId="20" applyFont="1" applyBorder="1" applyAlignment="1">
      <alignment horizontal="center"/>
      <protection/>
    </xf>
    <xf numFmtId="0" fontId="3" fillId="0" borderId="50" xfId="20" applyFont="1" applyBorder="1">
      <alignment/>
      <protection/>
    </xf>
    <xf numFmtId="0" fontId="1" fillId="0" borderId="50" xfId="20" applyFont="1" applyBorder="1">
      <alignment/>
      <protection/>
    </xf>
    <xf numFmtId="0" fontId="1" fillId="0" borderId="50" xfId="20" applyFont="1" applyBorder="1" applyAlignment="1">
      <alignment horizontal="right"/>
      <protection/>
    </xf>
    <xf numFmtId="0" fontId="1" fillId="0" borderId="51" xfId="20" applyFont="1" applyBorder="1" applyAlignment="1">
      <alignment horizontal="left"/>
      <protection/>
    </xf>
    <xf numFmtId="0" fontId="1" fillId="0" borderId="50" xfId="20" applyFont="1" applyBorder="1" applyAlignment="1">
      <alignment horizontal="left"/>
      <protection/>
    </xf>
    <xf numFmtId="0" fontId="1" fillId="0" borderId="52" xfId="20" applyFont="1" applyBorder="1" applyAlignment="1">
      <alignment horizontal="lef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1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53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4" fillId="0" borderId="0" xfId="0" applyFont="1" applyBorder="1"/>
    <xf numFmtId="3" fontId="1" fillId="0" borderId="35" xfId="0" applyNumberFormat="1" applyFont="1" applyBorder="1"/>
    <xf numFmtId="0" fontId="3" fillId="2" borderId="21" xfId="0" applyFont="1" applyFill="1" applyBorder="1"/>
    <xf numFmtId="0" fontId="3" fillId="2" borderId="22" xfId="0" applyFont="1" applyFill="1" applyBorder="1"/>
    <xf numFmtId="3" fontId="3" fillId="2" borderId="23" xfId="0" applyNumberFormat="1" applyFont="1" applyFill="1" applyBorder="1"/>
    <xf numFmtId="3" fontId="3" fillId="2" borderId="53" xfId="0" applyNumberFormat="1" applyFont="1" applyFill="1" applyBorder="1"/>
    <xf numFmtId="3" fontId="3" fillId="2" borderId="54" xfId="0" applyNumberFormat="1" applyFont="1" applyFill="1" applyBorder="1"/>
    <xf numFmtId="3" fontId="3" fillId="2" borderId="55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3" xfId="0" applyFont="1" applyFill="1" applyBorder="1"/>
    <xf numFmtId="0" fontId="3" fillId="2" borderId="56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3" xfId="0" applyNumberFormat="1" applyFont="1" applyFill="1" applyBorder="1" applyAlignment="1">
      <alignment horizontal="right"/>
    </xf>
    <xf numFmtId="0" fontId="1" fillId="0" borderId="17" xfId="0" applyFont="1" applyBorder="1"/>
    <xf numFmtId="3" fontId="1" fillId="0" borderId="26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31" xfId="0" applyFont="1" applyFill="1" applyBorder="1"/>
    <xf numFmtId="0" fontId="1" fillId="2" borderId="31" xfId="0" applyFont="1" applyFill="1" applyBorder="1"/>
    <xf numFmtId="4" fontId="1" fillId="2" borderId="42" xfId="0" applyNumberFormat="1" applyFont="1" applyFill="1" applyBorder="1"/>
    <xf numFmtId="4" fontId="1" fillId="2" borderId="28" xfId="0" applyNumberFormat="1" applyFont="1" applyFill="1" applyBorder="1"/>
    <xf numFmtId="4" fontId="1" fillId="2" borderId="31" xfId="0" applyNumberFormat="1" applyFont="1" applyFill="1" applyBorder="1"/>
    <xf numFmtId="3" fontId="3" fillId="2" borderId="31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11" fillId="0" borderId="0" xfId="20" applyFont="1" applyAlignment="1">
      <alignment horizontal="center"/>
      <protection/>
    </xf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6" xfId="20" applyFont="1" applyBorder="1" applyAlignment="1">
      <alignment horizontal="right"/>
      <protection/>
    </xf>
    <xf numFmtId="0" fontId="1" fillId="0" borderId="45" xfId="20" applyFont="1" applyBorder="1" applyAlignment="1">
      <alignment horizontal="left"/>
      <protection/>
    </xf>
    <xf numFmtId="0" fontId="1" fillId="0" borderId="47" xfId="20" applyFont="1" applyBorder="1">
      <alignment/>
      <protection/>
    </xf>
    <xf numFmtId="49" fontId="1" fillId="0" borderId="48" xfId="20" applyNumberFormat="1" applyFont="1" applyBorder="1" applyAlignment="1">
      <alignment horizontal="center"/>
      <protection/>
    </xf>
    <xf numFmtId="0" fontId="1" fillId="0" borderId="51" xfId="20" applyFont="1" applyBorder="1" applyAlignment="1">
      <alignment horizontal="center" shrinkToFit="1"/>
      <protection/>
    </xf>
    <xf numFmtId="0" fontId="1" fillId="0" borderId="50" xfId="20" applyFont="1" applyBorder="1" applyAlignment="1">
      <alignment horizontal="center" shrinkToFit="1"/>
      <protection/>
    </xf>
    <xf numFmtId="0" fontId="1" fillId="0" borderId="52" xfId="20" applyFont="1" applyBorder="1" applyAlignment="1">
      <alignment horizontal="center" shrinkToFit="1"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57" xfId="20" applyFont="1" applyBorder="1" applyAlignment="1">
      <alignment horizontal="center"/>
      <protection/>
    </xf>
    <xf numFmtId="49" fontId="3" fillId="0" borderId="57" xfId="20" applyNumberFormat="1" applyFont="1" applyBorder="1" applyAlignment="1">
      <alignment horizontal="left"/>
      <protection/>
    </xf>
    <xf numFmtId="0" fontId="3" fillId="0" borderId="15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8" xfId="20" applyFont="1" applyBorder="1" applyAlignment="1">
      <alignment horizontal="center" vertical="top"/>
      <protection/>
    </xf>
    <xf numFmtId="49" fontId="15" fillId="0" borderId="58" xfId="20" applyNumberFormat="1" applyFont="1" applyBorder="1" applyAlignment="1">
      <alignment horizontal="left" vertical="top"/>
      <protection/>
    </xf>
    <xf numFmtId="0" fontId="15" fillId="0" borderId="58" xfId="20" applyFont="1" applyBorder="1" applyAlignment="1">
      <alignment vertical="top" wrapText="1"/>
      <protection/>
    </xf>
    <xf numFmtId="49" fontId="15" fillId="0" borderId="58" xfId="20" applyNumberFormat="1" applyFont="1" applyBorder="1" applyAlignment="1">
      <alignment horizontal="center" shrinkToFit="1"/>
      <protection/>
    </xf>
    <xf numFmtId="4" fontId="15" fillId="0" borderId="58" xfId="20" applyNumberFormat="1" applyFont="1" applyBorder="1" applyAlignment="1">
      <alignment horizontal="right"/>
      <protection/>
    </xf>
    <xf numFmtId="4" fontId="15" fillId="0" borderId="58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15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57" xfId="0" applyNumberFormat="1" applyFont="1" applyBorder="1"/>
    <xf numFmtId="3" fontId="1" fillId="0" borderId="59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5"/>
  <sheetViews>
    <sheetView workbookViewId="0" topLeftCell="A13"/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74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3</v>
      </c>
      <c r="D2" s="5" t="str">
        <f>Rekapitulace!G2</f>
        <v>Stavební práce kuchyně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78</v>
      </c>
      <c r="B5" s="16"/>
      <c r="C5" s="17" t="s">
        <v>79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76</v>
      </c>
      <c r="B7" s="24"/>
      <c r="C7" s="25" t="s">
        <v>77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29"/>
      <c r="D8" s="29"/>
      <c r="E8" s="30"/>
      <c r="F8" s="31" t="s">
        <v>12</v>
      </c>
      <c r="G8" s="32"/>
      <c r="H8" s="33"/>
      <c r="I8" s="34"/>
    </row>
    <row r="9" spans="1:8" ht="12.75">
      <c r="A9" s="28" t="s">
        <v>13</v>
      </c>
      <c r="B9" s="11"/>
      <c r="C9" s="29">
        <f>Projektant</f>
        <v>0</v>
      </c>
      <c r="D9" s="29"/>
      <c r="E9" s="30"/>
      <c r="F9" s="11"/>
      <c r="G9" s="35"/>
      <c r="H9" s="36"/>
    </row>
    <row r="10" spans="1:8" ht="12.75">
      <c r="A10" s="28" t="s">
        <v>14</v>
      </c>
      <c r="B10" s="11"/>
      <c r="C10" s="29"/>
      <c r="D10" s="29"/>
      <c r="E10" s="29"/>
      <c r="F10" s="37"/>
      <c r="G10" s="38"/>
      <c r="H10" s="39"/>
    </row>
    <row r="11" spans="1:57" ht="13.5" customHeight="1">
      <c r="A11" s="28" t="s">
        <v>15</v>
      </c>
      <c r="B11" s="11"/>
      <c r="C11" s="29"/>
      <c r="D11" s="29"/>
      <c r="E11" s="29"/>
      <c r="F11" s="40" t="s">
        <v>16</v>
      </c>
      <c r="G11" s="41"/>
      <c r="H11" s="36"/>
      <c r="BA11" s="42"/>
      <c r="BB11" s="42"/>
      <c r="BC11" s="42"/>
      <c r="BD11" s="42"/>
      <c r="BE11" s="42"/>
    </row>
    <row r="12" spans="1:8" ht="12.75" customHeight="1">
      <c r="A12" s="43" t="s">
        <v>17</v>
      </c>
      <c r="B12" s="9"/>
      <c r="C12" s="44"/>
      <c r="D12" s="44"/>
      <c r="E12" s="44"/>
      <c r="F12" s="45" t="s">
        <v>18</v>
      </c>
      <c r="G12" s="46"/>
      <c r="H12" s="36"/>
    </row>
    <row r="13" spans="1:8" ht="28.5" customHeight="1" thickBot="1">
      <c r="A13" s="47" t="s">
        <v>19</v>
      </c>
      <c r="B13" s="48"/>
      <c r="C13" s="48"/>
      <c r="D13" s="48"/>
      <c r="E13" s="49"/>
      <c r="F13" s="49"/>
      <c r="G13" s="50"/>
      <c r="H13" s="36"/>
    </row>
    <row r="14" spans="1:7" ht="17.25" customHeight="1" thickBot="1">
      <c r="A14" s="51" t="s">
        <v>20</v>
      </c>
      <c r="B14" s="52"/>
      <c r="C14" s="53"/>
      <c r="D14" s="54" t="s">
        <v>21</v>
      </c>
      <c r="E14" s="55"/>
      <c r="F14" s="55"/>
      <c r="G14" s="53"/>
    </row>
    <row r="15" spans="1:7" ht="15.95" customHeight="1">
      <c r="A15" s="56"/>
      <c r="B15" s="57" t="s">
        <v>22</v>
      </c>
      <c r="C15" s="58">
        <f>HSV</f>
        <v>0</v>
      </c>
      <c r="D15" s="59" t="str">
        <f>Rekapitulace!A25</f>
        <v>Ztížené výr. pod.,práce za provozu,odpoledne,večer</v>
      </c>
      <c r="E15" s="60"/>
      <c r="F15" s="61"/>
      <c r="G15" s="58">
        <f>Rekapitulace!I25</f>
        <v>0</v>
      </c>
    </row>
    <row r="16" spans="1:7" ht="15.95" customHeight="1">
      <c r="A16" s="56" t="s">
        <v>23</v>
      </c>
      <c r="B16" s="57" t="s">
        <v>24</v>
      </c>
      <c r="C16" s="58">
        <f>PSV</f>
        <v>0</v>
      </c>
      <c r="D16" s="8" t="str">
        <f>Rekapitulace!A26</f>
        <v>Oborová přirážka</v>
      </c>
      <c r="E16" s="62"/>
      <c r="F16" s="63"/>
      <c r="G16" s="58">
        <f>Rekapitulace!I26</f>
        <v>0</v>
      </c>
    </row>
    <row r="17" spans="1:7" ht="15.95" customHeight="1">
      <c r="A17" s="56" t="s">
        <v>25</v>
      </c>
      <c r="B17" s="57" t="s">
        <v>26</v>
      </c>
      <c r="C17" s="58">
        <f>Mont</f>
        <v>0</v>
      </c>
      <c r="D17" s="8" t="str">
        <f>Rekapitulace!A27</f>
        <v>Přesun stavebních kapacit</v>
      </c>
      <c r="E17" s="62"/>
      <c r="F17" s="63"/>
      <c r="G17" s="58">
        <f>Rekapitulace!I27</f>
        <v>0</v>
      </c>
    </row>
    <row r="18" spans="1:7" ht="15.95" customHeight="1">
      <c r="A18" s="64" t="s">
        <v>27</v>
      </c>
      <c r="B18" s="65" t="s">
        <v>28</v>
      </c>
      <c r="C18" s="58">
        <f>Dodavka</f>
        <v>0</v>
      </c>
      <c r="D18" s="8" t="str">
        <f>Rekapitulace!A28</f>
        <v>Mimostaveništní doprava</v>
      </c>
      <c r="E18" s="62"/>
      <c r="F18" s="63"/>
      <c r="G18" s="58">
        <f>Rekapitulace!I28</f>
        <v>0</v>
      </c>
    </row>
    <row r="19" spans="1:7" ht="15.95" customHeight="1">
      <c r="A19" s="66" t="s">
        <v>29</v>
      </c>
      <c r="B19" s="57"/>
      <c r="C19" s="58">
        <f>SUM(C15:C18)</f>
        <v>0</v>
      </c>
      <c r="D19" s="8" t="str">
        <f>Rekapitulace!A29</f>
        <v>Zařízení staveniště</v>
      </c>
      <c r="E19" s="62"/>
      <c r="F19" s="63"/>
      <c r="G19" s="58">
        <f>Rekapitulace!I29</f>
        <v>0</v>
      </c>
    </row>
    <row r="20" spans="1:7" ht="15.95" customHeight="1">
      <c r="A20" s="66"/>
      <c r="B20" s="57"/>
      <c r="C20" s="58"/>
      <c r="D20" s="8" t="str">
        <f>Rekapitulace!A30</f>
        <v>Provoz investora</v>
      </c>
      <c r="E20" s="62"/>
      <c r="F20" s="63"/>
      <c r="G20" s="58">
        <f>Rekapitulace!I30</f>
        <v>0</v>
      </c>
    </row>
    <row r="21" spans="1:7" ht="15.95" customHeight="1">
      <c r="A21" s="66" t="s">
        <v>30</v>
      </c>
      <c r="B21" s="57"/>
      <c r="C21" s="58">
        <f>HZS</f>
        <v>0</v>
      </c>
      <c r="D21" s="8" t="str">
        <f>Rekapitulace!A31</f>
        <v>Kompletační činnost (IČD)</v>
      </c>
      <c r="E21" s="62"/>
      <c r="F21" s="63"/>
      <c r="G21" s="58">
        <f>Rekapitulace!I31</f>
        <v>0</v>
      </c>
    </row>
    <row r="22" spans="1:7" ht="15.95" customHeight="1">
      <c r="A22" s="67" t="s">
        <v>31</v>
      </c>
      <c r="B22" s="68"/>
      <c r="C22" s="58">
        <f>C19+C21</f>
        <v>0</v>
      </c>
      <c r="D22" s="8" t="s">
        <v>32</v>
      </c>
      <c r="E22" s="62"/>
      <c r="F22" s="63"/>
      <c r="G22" s="58">
        <f>G23-SUM(G15:G21)</f>
        <v>0</v>
      </c>
    </row>
    <row r="23" spans="1:7" ht="15.95" customHeight="1" thickBot="1">
      <c r="A23" s="69" t="s">
        <v>33</v>
      </c>
      <c r="B23" s="70"/>
      <c r="C23" s="71">
        <f>C22+G23</f>
        <v>0</v>
      </c>
      <c r="D23" s="72" t="s">
        <v>34</v>
      </c>
      <c r="E23" s="73"/>
      <c r="F23" s="74"/>
      <c r="G23" s="58">
        <f>VRN</f>
        <v>0</v>
      </c>
    </row>
    <row r="24" spans="1:7" ht="12.75">
      <c r="A24" s="75" t="s">
        <v>35</v>
      </c>
      <c r="B24" s="76"/>
      <c r="C24" s="77"/>
      <c r="D24" s="76" t="s">
        <v>36</v>
      </c>
      <c r="E24" s="76"/>
      <c r="F24" s="78" t="s">
        <v>37</v>
      </c>
      <c r="G24" s="79"/>
    </row>
    <row r="25" spans="1:7" ht="12.75">
      <c r="A25" s="67" t="s">
        <v>38</v>
      </c>
      <c r="B25" s="68"/>
      <c r="C25" s="80"/>
      <c r="D25" s="68" t="s">
        <v>38</v>
      </c>
      <c r="E25" s="81"/>
      <c r="F25" s="82" t="s">
        <v>38</v>
      </c>
      <c r="G25" s="83"/>
    </row>
    <row r="26" spans="1:7" ht="37.5" customHeight="1">
      <c r="A26" s="67" t="s">
        <v>39</v>
      </c>
      <c r="B26" s="84"/>
      <c r="C26" s="80"/>
      <c r="D26" s="68" t="s">
        <v>39</v>
      </c>
      <c r="E26" s="81"/>
      <c r="F26" s="82" t="s">
        <v>39</v>
      </c>
      <c r="G26" s="83"/>
    </row>
    <row r="27" spans="1:7" ht="12.75">
      <c r="A27" s="67"/>
      <c r="B27" s="85"/>
      <c r="C27" s="80"/>
      <c r="D27" s="68"/>
      <c r="E27" s="81"/>
      <c r="F27" s="82"/>
      <c r="G27" s="83"/>
    </row>
    <row r="28" spans="1:7" ht="12.75">
      <c r="A28" s="67" t="s">
        <v>40</v>
      </c>
      <c r="B28" s="68"/>
      <c r="C28" s="80"/>
      <c r="D28" s="82" t="s">
        <v>41</v>
      </c>
      <c r="E28" s="80"/>
      <c r="F28" s="86" t="s">
        <v>41</v>
      </c>
      <c r="G28" s="83"/>
    </row>
    <row r="29" spans="1:7" ht="69" customHeight="1">
      <c r="A29" s="67"/>
      <c r="B29" s="68"/>
      <c r="C29" s="87"/>
      <c r="D29" s="88"/>
      <c r="E29" s="87"/>
      <c r="F29" s="68"/>
      <c r="G29" s="83"/>
    </row>
    <row r="30" spans="1:7" ht="12.75">
      <c r="A30" s="89" t="s">
        <v>42</v>
      </c>
      <c r="B30" s="90"/>
      <c r="C30" s="91">
        <v>15</v>
      </c>
      <c r="D30" s="90" t="s">
        <v>43</v>
      </c>
      <c r="E30" s="92"/>
      <c r="F30" s="93">
        <f>C23-F32</f>
        <v>0</v>
      </c>
      <c r="G30" s="94"/>
    </row>
    <row r="31" spans="1:7" ht="12.75">
      <c r="A31" s="89" t="s">
        <v>44</v>
      </c>
      <c r="B31" s="90"/>
      <c r="C31" s="91">
        <f>SazbaDPH1</f>
        <v>15</v>
      </c>
      <c r="D31" s="90" t="s">
        <v>45</v>
      </c>
      <c r="E31" s="92"/>
      <c r="F31" s="93">
        <f>ROUND(PRODUCT(F30,C31/100),0)</f>
        <v>0</v>
      </c>
      <c r="G31" s="94"/>
    </row>
    <row r="32" spans="1:7" ht="12.75">
      <c r="A32" s="89" t="s">
        <v>42</v>
      </c>
      <c r="B32" s="90"/>
      <c r="C32" s="91">
        <v>0</v>
      </c>
      <c r="D32" s="90" t="s">
        <v>45</v>
      </c>
      <c r="E32" s="92"/>
      <c r="F32" s="93">
        <v>0</v>
      </c>
      <c r="G32" s="94"/>
    </row>
    <row r="33" spans="1:7" ht="12.75">
      <c r="A33" s="89" t="s">
        <v>44</v>
      </c>
      <c r="B33" s="95"/>
      <c r="C33" s="96">
        <f>SazbaDPH2</f>
        <v>0</v>
      </c>
      <c r="D33" s="90" t="s">
        <v>45</v>
      </c>
      <c r="E33" s="63"/>
      <c r="F33" s="93">
        <f>ROUND(PRODUCT(F32,C33/100),0)</f>
        <v>0</v>
      </c>
      <c r="G33" s="94"/>
    </row>
    <row r="34" spans="1:7" s="102" customFormat="1" ht="19.5" customHeight="1" thickBot="1">
      <c r="A34" s="97" t="s">
        <v>46</v>
      </c>
      <c r="B34" s="98"/>
      <c r="C34" s="98"/>
      <c r="D34" s="98"/>
      <c r="E34" s="99"/>
      <c r="F34" s="100">
        <f>ROUND(SUM(F30:F33),0)</f>
        <v>0</v>
      </c>
      <c r="G34" s="101"/>
    </row>
    <row r="36" spans="1:8" ht="12.75">
      <c r="A36" s="103" t="s">
        <v>47</v>
      </c>
      <c r="B36" s="103"/>
      <c r="C36" s="103"/>
      <c r="D36" s="103"/>
      <c r="E36" s="103"/>
      <c r="F36" s="103"/>
      <c r="G36" s="103"/>
      <c r="H36" t="s">
        <v>5</v>
      </c>
    </row>
    <row r="37" spans="1:8" ht="14.25" customHeight="1">
      <c r="A37" s="103"/>
      <c r="B37" s="104"/>
      <c r="C37" s="104"/>
      <c r="D37" s="104"/>
      <c r="E37" s="104"/>
      <c r="F37" s="104"/>
      <c r="G37" s="104"/>
      <c r="H37" t="s">
        <v>5</v>
      </c>
    </row>
    <row r="38" spans="1:8" ht="12.75" customHeight="1">
      <c r="A38" s="105"/>
      <c r="B38" s="104"/>
      <c r="C38" s="104"/>
      <c r="D38" s="104"/>
      <c r="E38" s="104"/>
      <c r="F38" s="104"/>
      <c r="G38" s="104"/>
      <c r="H38" t="s">
        <v>5</v>
      </c>
    </row>
    <row r="39" spans="1:8" ht="12.75">
      <c r="A39" s="105"/>
      <c r="B39" s="104"/>
      <c r="C39" s="104"/>
      <c r="D39" s="104"/>
      <c r="E39" s="104"/>
      <c r="F39" s="104"/>
      <c r="G39" s="104"/>
      <c r="H39" t="s">
        <v>5</v>
      </c>
    </row>
    <row r="40" spans="1:8" ht="12.75">
      <c r="A40" s="105"/>
      <c r="B40" s="104"/>
      <c r="C40" s="104"/>
      <c r="D40" s="104"/>
      <c r="E40" s="104"/>
      <c r="F40" s="104"/>
      <c r="G40" s="104"/>
      <c r="H40" t="s">
        <v>5</v>
      </c>
    </row>
    <row r="41" spans="1:8" ht="12.75">
      <c r="A41" s="105"/>
      <c r="B41" s="104"/>
      <c r="C41" s="104"/>
      <c r="D41" s="104"/>
      <c r="E41" s="104"/>
      <c r="F41" s="104"/>
      <c r="G41" s="104"/>
      <c r="H41" t="s">
        <v>5</v>
      </c>
    </row>
    <row r="42" spans="1:8" ht="12.75">
      <c r="A42" s="105"/>
      <c r="B42" s="104"/>
      <c r="C42" s="104"/>
      <c r="D42" s="104"/>
      <c r="E42" s="104"/>
      <c r="F42" s="104"/>
      <c r="G42" s="104"/>
      <c r="H42" t="s">
        <v>5</v>
      </c>
    </row>
    <row r="43" spans="1:8" ht="12.75">
      <c r="A43" s="105"/>
      <c r="B43" s="104"/>
      <c r="C43" s="104"/>
      <c r="D43" s="104"/>
      <c r="E43" s="104"/>
      <c r="F43" s="104"/>
      <c r="G43" s="104"/>
      <c r="H43" t="s">
        <v>5</v>
      </c>
    </row>
    <row r="44" spans="1:8" ht="12.75">
      <c r="A44" s="105"/>
      <c r="B44" s="104"/>
      <c r="C44" s="104"/>
      <c r="D44" s="104"/>
      <c r="E44" s="104"/>
      <c r="F44" s="104"/>
      <c r="G44" s="104"/>
      <c r="H44" t="s">
        <v>5</v>
      </c>
    </row>
    <row r="45" spans="1:8" ht="0.75" customHeight="1">
      <c r="A45" s="105"/>
      <c r="B45" s="104"/>
      <c r="C45" s="104"/>
      <c r="D45" s="104"/>
      <c r="E45" s="104"/>
      <c r="F45" s="104"/>
      <c r="G45" s="104"/>
      <c r="H45" t="s">
        <v>5</v>
      </c>
    </row>
    <row r="46" spans="2:7" ht="12.75">
      <c r="B46" s="106"/>
      <c r="C46" s="106"/>
      <c r="D46" s="106"/>
      <c r="E46" s="106"/>
      <c r="F46" s="106"/>
      <c r="G46" s="106"/>
    </row>
    <row r="47" spans="2:7" ht="12.75">
      <c r="B47" s="106"/>
      <c r="C47" s="106"/>
      <c r="D47" s="106"/>
      <c r="E47" s="106"/>
      <c r="F47" s="106"/>
      <c r="G47" s="106"/>
    </row>
    <row r="48" spans="2:7" ht="12.75">
      <c r="B48" s="106"/>
      <c r="C48" s="106"/>
      <c r="D48" s="106"/>
      <c r="E48" s="106"/>
      <c r="F48" s="106"/>
      <c r="G48" s="106"/>
    </row>
    <row r="49" spans="2:7" ht="12.75">
      <c r="B49" s="106"/>
      <c r="C49" s="106"/>
      <c r="D49" s="106"/>
      <c r="E49" s="106"/>
      <c r="F49" s="106"/>
      <c r="G49" s="106"/>
    </row>
    <row r="50" spans="2:7" ht="12.75">
      <c r="B50" s="106"/>
      <c r="C50" s="106"/>
      <c r="D50" s="106"/>
      <c r="E50" s="106"/>
      <c r="F50" s="106"/>
      <c r="G50" s="106"/>
    </row>
    <row r="51" spans="2:7" ht="12.75">
      <c r="B51" s="106"/>
      <c r="C51" s="106"/>
      <c r="D51" s="106"/>
      <c r="E51" s="106"/>
      <c r="F51" s="106"/>
      <c r="G51" s="106"/>
    </row>
    <row r="52" spans="2:7" ht="12.75">
      <c r="B52" s="106"/>
      <c r="C52" s="106"/>
      <c r="D52" s="106"/>
      <c r="E52" s="106"/>
      <c r="F52" s="106"/>
      <c r="G52" s="106"/>
    </row>
    <row r="53" spans="2:7" ht="12.75">
      <c r="B53" s="106"/>
      <c r="C53" s="106"/>
      <c r="D53" s="106"/>
      <c r="E53" s="106"/>
      <c r="F53" s="106"/>
      <c r="G53" s="106"/>
    </row>
    <row r="54" spans="2:7" ht="12.75">
      <c r="B54" s="106"/>
      <c r="C54" s="106"/>
      <c r="D54" s="106"/>
      <c r="E54" s="106"/>
      <c r="F54" s="106"/>
      <c r="G54" s="106"/>
    </row>
    <row r="55" spans="2:7" ht="12.75">
      <c r="B55" s="106"/>
      <c r="C55" s="106"/>
      <c r="D55" s="106"/>
      <c r="E55" s="106"/>
      <c r="F55" s="106"/>
      <c r="G55" s="106"/>
    </row>
  </sheetData>
  <mergeCells count="22"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  <mergeCell ref="F30:G30"/>
    <mergeCell ref="F31:G31"/>
    <mergeCell ref="F32:G32"/>
    <mergeCell ref="F33:G33"/>
    <mergeCell ref="F34:G34"/>
    <mergeCell ref="B37:G45"/>
    <mergeCell ref="C8:E8"/>
    <mergeCell ref="C9:E9"/>
    <mergeCell ref="C10:E10"/>
    <mergeCell ref="C11:E11"/>
    <mergeCell ref="C12:E12"/>
    <mergeCell ref="A23:B2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4"/>
  <sheetViews>
    <sheetView workbookViewId="0" topLeftCell="A1">
      <selection activeCell="H33" sqref="H33:I33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07" t="s">
        <v>48</v>
      </c>
      <c r="B1" s="108"/>
      <c r="C1" s="109" t="str">
        <f>CONCATENATE(cislostavby," ",nazevstavby)</f>
        <v>016/2013M Domov pro seniory Strážnice</v>
      </c>
      <c r="D1" s="110"/>
      <c r="E1" s="111"/>
      <c r="F1" s="110"/>
      <c r="G1" s="112" t="s">
        <v>49</v>
      </c>
      <c r="H1" s="113">
        <v>3</v>
      </c>
      <c r="I1" s="114"/>
    </row>
    <row r="2" spans="1:9" ht="13.5" thickBot="1">
      <c r="A2" s="115" t="s">
        <v>50</v>
      </c>
      <c r="B2" s="116"/>
      <c r="C2" s="117" t="str">
        <f>CONCATENATE(cisloobjektu," ",nazevobjektu)</f>
        <v>02 Kuchyně</v>
      </c>
      <c r="D2" s="118"/>
      <c r="E2" s="119"/>
      <c r="F2" s="118"/>
      <c r="G2" s="120" t="s">
        <v>80</v>
      </c>
      <c r="H2" s="121"/>
      <c r="I2" s="122"/>
    </row>
    <row r="3" spans="1:9" ht="13.5" thickTop="1">
      <c r="A3" s="81"/>
      <c r="B3" s="81"/>
      <c r="C3" s="81"/>
      <c r="D3" s="81"/>
      <c r="E3" s="81"/>
      <c r="F3" s="68"/>
      <c r="G3" s="81"/>
      <c r="H3" s="81"/>
      <c r="I3" s="81"/>
    </row>
    <row r="4" spans="1:9" ht="19.5" customHeight="1">
      <c r="A4" s="123" t="s">
        <v>51</v>
      </c>
      <c r="B4" s="124"/>
      <c r="C4" s="124"/>
      <c r="D4" s="124"/>
      <c r="E4" s="125"/>
      <c r="F4" s="124"/>
      <c r="G4" s="124"/>
      <c r="H4" s="124"/>
      <c r="I4" s="124"/>
    </row>
    <row r="5" spans="1:9" ht="13.5" thickBot="1">
      <c r="A5" s="81"/>
      <c r="B5" s="81"/>
      <c r="C5" s="81"/>
      <c r="D5" s="81"/>
      <c r="E5" s="81"/>
      <c r="F5" s="81"/>
      <c r="G5" s="81"/>
      <c r="H5" s="81"/>
      <c r="I5" s="81"/>
    </row>
    <row r="6" spans="1:9" s="36" customFormat="1" ht="13.5" thickBot="1">
      <c r="A6" s="126"/>
      <c r="B6" s="127" t="s">
        <v>52</v>
      </c>
      <c r="C6" s="127"/>
      <c r="D6" s="128"/>
      <c r="E6" s="129" t="s">
        <v>53</v>
      </c>
      <c r="F6" s="130" t="s">
        <v>54</v>
      </c>
      <c r="G6" s="130" t="s">
        <v>55</v>
      </c>
      <c r="H6" s="130" t="s">
        <v>56</v>
      </c>
      <c r="I6" s="131" t="s">
        <v>30</v>
      </c>
    </row>
    <row r="7" spans="1:9" s="36" customFormat="1" ht="12.75">
      <c r="A7" s="216" t="str">
        <f>Položky!B7</f>
        <v>3</v>
      </c>
      <c r="B7" s="132" t="str">
        <f>Položky!C7</f>
        <v>Svislé a kompletní konstrukce</v>
      </c>
      <c r="C7" s="68"/>
      <c r="D7" s="133"/>
      <c r="E7" s="217">
        <f>Položky!BA11</f>
        <v>0</v>
      </c>
      <c r="F7" s="218">
        <f>Položky!BB11</f>
        <v>0</v>
      </c>
      <c r="G7" s="218">
        <f>Položky!BC11</f>
        <v>0</v>
      </c>
      <c r="H7" s="218">
        <f>Položky!BD11</f>
        <v>0</v>
      </c>
      <c r="I7" s="219">
        <f>Položky!BE11</f>
        <v>0</v>
      </c>
    </row>
    <row r="8" spans="1:9" s="36" customFormat="1" ht="12.75">
      <c r="A8" s="216" t="str">
        <f>Položky!B12</f>
        <v>61</v>
      </c>
      <c r="B8" s="132" t="str">
        <f>Položky!C12</f>
        <v>Upravy povrchů vnitřní</v>
      </c>
      <c r="C8" s="68"/>
      <c r="D8" s="133"/>
      <c r="E8" s="217">
        <f>Položky!BA21</f>
        <v>0</v>
      </c>
      <c r="F8" s="218">
        <f>Položky!BB21</f>
        <v>0</v>
      </c>
      <c r="G8" s="218">
        <f>Položky!BC21</f>
        <v>0</v>
      </c>
      <c r="H8" s="218">
        <f>Položky!BD21</f>
        <v>0</v>
      </c>
      <c r="I8" s="219">
        <f>Položky!BE21</f>
        <v>0</v>
      </c>
    </row>
    <row r="9" spans="1:9" s="36" customFormat="1" ht="12.75">
      <c r="A9" s="216" t="str">
        <f>Položky!B22</f>
        <v>95</v>
      </c>
      <c r="B9" s="132" t="str">
        <f>Položky!C22</f>
        <v>Dokončovací kce na pozem.stav.</v>
      </c>
      <c r="C9" s="68"/>
      <c r="D9" s="133"/>
      <c r="E9" s="217">
        <f>Položky!BA24</f>
        <v>0</v>
      </c>
      <c r="F9" s="218">
        <f>Položky!BB24</f>
        <v>0</v>
      </c>
      <c r="G9" s="218">
        <f>Položky!BC24</f>
        <v>0</v>
      </c>
      <c r="H9" s="218">
        <f>Položky!BD24</f>
        <v>0</v>
      </c>
      <c r="I9" s="219">
        <f>Položky!BE24</f>
        <v>0</v>
      </c>
    </row>
    <row r="10" spans="1:9" s="36" customFormat="1" ht="12.75">
      <c r="A10" s="216" t="str">
        <f>Položky!B25</f>
        <v>96</v>
      </c>
      <c r="B10" s="132" t="str">
        <f>Položky!C25</f>
        <v>Bourání konstrukcí</v>
      </c>
      <c r="C10" s="68"/>
      <c r="D10" s="133"/>
      <c r="E10" s="217">
        <f>Položky!BA27</f>
        <v>0</v>
      </c>
      <c r="F10" s="218">
        <f>Položky!BB27</f>
        <v>0</v>
      </c>
      <c r="G10" s="218">
        <f>Položky!BC27</f>
        <v>0</v>
      </c>
      <c r="H10" s="218">
        <f>Položky!BD27</f>
        <v>0</v>
      </c>
      <c r="I10" s="219">
        <f>Položky!BE27</f>
        <v>0</v>
      </c>
    </row>
    <row r="11" spans="1:9" s="36" customFormat="1" ht="12.75">
      <c r="A11" s="216" t="str">
        <f>Položky!B28</f>
        <v>97</v>
      </c>
      <c r="B11" s="132" t="str">
        <f>Položky!C28</f>
        <v>Prorážení otvorů</v>
      </c>
      <c r="C11" s="68"/>
      <c r="D11" s="133"/>
      <c r="E11" s="217">
        <f>Položky!BA39</f>
        <v>0</v>
      </c>
      <c r="F11" s="218">
        <f>Položky!BB39</f>
        <v>0</v>
      </c>
      <c r="G11" s="218">
        <f>Položky!BC39</f>
        <v>0</v>
      </c>
      <c r="H11" s="218">
        <f>Položky!BD39</f>
        <v>0</v>
      </c>
      <c r="I11" s="219">
        <f>Položky!BE39</f>
        <v>0</v>
      </c>
    </row>
    <row r="12" spans="1:9" s="36" customFormat="1" ht="12.75">
      <c r="A12" s="216" t="str">
        <f>Položky!B40</f>
        <v>99</v>
      </c>
      <c r="B12" s="132" t="str">
        <f>Položky!C40</f>
        <v>Přesun hmot</v>
      </c>
      <c r="C12" s="68"/>
      <c r="D12" s="133"/>
      <c r="E12" s="217">
        <f>Položky!BA42</f>
        <v>0</v>
      </c>
      <c r="F12" s="218">
        <f>Položky!BB42</f>
        <v>0</v>
      </c>
      <c r="G12" s="218">
        <f>Položky!BC42</f>
        <v>0</v>
      </c>
      <c r="H12" s="218">
        <f>Položky!BD42</f>
        <v>0</v>
      </c>
      <c r="I12" s="219">
        <f>Položky!BE42</f>
        <v>0</v>
      </c>
    </row>
    <row r="13" spans="1:9" s="36" customFormat="1" ht="12.75">
      <c r="A13" s="216" t="str">
        <f>Položky!B43</f>
        <v>999</v>
      </c>
      <c r="B13" s="132" t="str">
        <f>Položky!C43</f>
        <v>Vedlejší rozpočtové náklady</v>
      </c>
      <c r="C13" s="68"/>
      <c r="D13" s="133"/>
      <c r="E13" s="217">
        <f>Položky!BA46</f>
        <v>0</v>
      </c>
      <c r="F13" s="218">
        <f>Položky!BB46</f>
        <v>0</v>
      </c>
      <c r="G13" s="218">
        <f>Položky!BC46</f>
        <v>0</v>
      </c>
      <c r="H13" s="218">
        <f>Položky!BD46</f>
        <v>0</v>
      </c>
      <c r="I13" s="219">
        <f>Položky!BE46</f>
        <v>0</v>
      </c>
    </row>
    <row r="14" spans="1:9" s="36" customFormat="1" ht="12.75">
      <c r="A14" s="216" t="str">
        <f>Položky!B47</f>
        <v>722</v>
      </c>
      <c r="B14" s="132" t="str">
        <f>Položky!C47</f>
        <v>Vnitřní vodovod</v>
      </c>
      <c r="C14" s="68"/>
      <c r="D14" s="133"/>
      <c r="E14" s="217">
        <f>Položky!BA60</f>
        <v>0</v>
      </c>
      <c r="F14" s="218">
        <f>Položky!BB60</f>
        <v>0</v>
      </c>
      <c r="G14" s="218">
        <f>Položky!BC60</f>
        <v>0</v>
      </c>
      <c r="H14" s="218">
        <f>Položky!BD60</f>
        <v>0</v>
      </c>
      <c r="I14" s="219">
        <f>Položky!BE60</f>
        <v>0</v>
      </c>
    </row>
    <row r="15" spans="1:9" s="36" customFormat="1" ht="12.75">
      <c r="A15" s="216" t="str">
        <f>Položky!B61</f>
        <v>725</v>
      </c>
      <c r="B15" s="132" t="str">
        <f>Položky!C61</f>
        <v>Zařizovací předměty</v>
      </c>
      <c r="C15" s="68"/>
      <c r="D15" s="133"/>
      <c r="E15" s="217">
        <f>Položky!BA64</f>
        <v>0</v>
      </c>
      <c r="F15" s="218">
        <f>Položky!BB64</f>
        <v>0</v>
      </c>
      <c r="G15" s="218">
        <f>Položky!BC64</f>
        <v>0</v>
      </c>
      <c r="H15" s="218">
        <f>Položky!BD64</f>
        <v>0</v>
      </c>
      <c r="I15" s="219">
        <f>Položky!BE64</f>
        <v>0</v>
      </c>
    </row>
    <row r="16" spans="1:9" s="36" customFormat="1" ht="12.75">
      <c r="A16" s="216" t="str">
        <f>Položky!B65</f>
        <v>767</v>
      </c>
      <c r="B16" s="132" t="str">
        <f>Položky!C65</f>
        <v>Konstrukce zámečnické</v>
      </c>
      <c r="C16" s="68"/>
      <c r="D16" s="133"/>
      <c r="E16" s="217">
        <f>Položky!BA67</f>
        <v>0</v>
      </c>
      <c r="F16" s="218">
        <f>Položky!BB67</f>
        <v>0</v>
      </c>
      <c r="G16" s="218">
        <f>Položky!BC67</f>
        <v>0</v>
      </c>
      <c r="H16" s="218">
        <f>Položky!BD67</f>
        <v>0</v>
      </c>
      <c r="I16" s="219">
        <f>Položky!BE67</f>
        <v>0</v>
      </c>
    </row>
    <row r="17" spans="1:9" s="36" customFormat="1" ht="12.75">
      <c r="A17" s="216" t="str">
        <f>Položky!B68</f>
        <v>771</v>
      </c>
      <c r="B17" s="132" t="str">
        <f>Položky!C68</f>
        <v>Podlahy z dlaždic a obklady</v>
      </c>
      <c r="C17" s="68"/>
      <c r="D17" s="133"/>
      <c r="E17" s="217">
        <f>Položky!BA73</f>
        <v>0</v>
      </c>
      <c r="F17" s="218">
        <f>Položky!BB73</f>
        <v>0</v>
      </c>
      <c r="G17" s="218">
        <f>Položky!BC73</f>
        <v>0</v>
      </c>
      <c r="H17" s="218">
        <f>Položky!BD73</f>
        <v>0</v>
      </c>
      <c r="I17" s="219">
        <f>Položky!BE73</f>
        <v>0</v>
      </c>
    </row>
    <row r="18" spans="1:9" s="36" customFormat="1" ht="12.75">
      <c r="A18" s="216" t="str">
        <f>Položky!B74</f>
        <v>781</v>
      </c>
      <c r="B18" s="132" t="str">
        <f>Položky!C74</f>
        <v>Obklady keramické</v>
      </c>
      <c r="C18" s="68"/>
      <c r="D18" s="133"/>
      <c r="E18" s="217">
        <f>Položky!BA84</f>
        <v>0</v>
      </c>
      <c r="F18" s="218">
        <f>Položky!BB84</f>
        <v>0</v>
      </c>
      <c r="G18" s="218">
        <f>Položky!BC84</f>
        <v>0</v>
      </c>
      <c r="H18" s="218">
        <f>Položky!BD84</f>
        <v>0</v>
      </c>
      <c r="I18" s="219">
        <f>Položky!BE84</f>
        <v>0</v>
      </c>
    </row>
    <row r="19" spans="1:9" s="36" customFormat="1" ht="13.5" thickBot="1">
      <c r="A19" s="216" t="str">
        <f>Položky!B85</f>
        <v>784</v>
      </c>
      <c r="B19" s="132" t="str">
        <f>Položky!C85</f>
        <v>Malby</v>
      </c>
      <c r="C19" s="68"/>
      <c r="D19" s="133"/>
      <c r="E19" s="217">
        <f>Položky!BA87</f>
        <v>0</v>
      </c>
      <c r="F19" s="218">
        <f>Položky!BB87</f>
        <v>0</v>
      </c>
      <c r="G19" s="218">
        <f>Položky!BC87</f>
        <v>0</v>
      </c>
      <c r="H19" s="218">
        <f>Položky!BD87</f>
        <v>0</v>
      </c>
      <c r="I19" s="219">
        <f>Položky!BE87</f>
        <v>0</v>
      </c>
    </row>
    <row r="20" spans="1:9" s="140" customFormat="1" ht="13.5" thickBot="1">
      <c r="A20" s="134"/>
      <c r="B20" s="135" t="s">
        <v>57</v>
      </c>
      <c r="C20" s="135"/>
      <c r="D20" s="136"/>
      <c r="E20" s="137">
        <f>SUM(E7:E19)</f>
        <v>0</v>
      </c>
      <c r="F20" s="138">
        <f>SUM(F7:F19)</f>
        <v>0</v>
      </c>
      <c r="G20" s="138">
        <f>SUM(G7:G19)</f>
        <v>0</v>
      </c>
      <c r="H20" s="138">
        <f>SUM(H7:H19)</f>
        <v>0</v>
      </c>
      <c r="I20" s="139">
        <f>SUM(I7:I19)</f>
        <v>0</v>
      </c>
    </row>
    <row r="21" spans="1:9" ht="12.75">
      <c r="A21" s="68"/>
      <c r="B21" s="68"/>
      <c r="C21" s="68"/>
      <c r="D21" s="68"/>
      <c r="E21" s="68"/>
      <c r="F21" s="68"/>
      <c r="G21" s="68"/>
      <c r="H21" s="68"/>
      <c r="I21" s="68"/>
    </row>
    <row r="22" spans="1:57" ht="19.5" customHeight="1">
      <c r="A22" s="124" t="s">
        <v>58</v>
      </c>
      <c r="B22" s="124"/>
      <c r="C22" s="124"/>
      <c r="D22" s="124"/>
      <c r="E22" s="124"/>
      <c r="F22" s="124"/>
      <c r="G22" s="141"/>
      <c r="H22" s="124"/>
      <c r="I22" s="124"/>
      <c r="BA22" s="42"/>
      <c r="BB22" s="42"/>
      <c r="BC22" s="42"/>
      <c r="BD22" s="42"/>
      <c r="BE22" s="42"/>
    </row>
    <row r="23" spans="1:9" ht="13.5" thickBot="1">
      <c r="A23" s="81"/>
      <c r="B23" s="81"/>
      <c r="C23" s="81"/>
      <c r="D23" s="81"/>
      <c r="E23" s="81"/>
      <c r="F23" s="81"/>
      <c r="G23" s="81"/>
      <c r="H23" s="81"/>
      <c r="I23" s="81"/>
    </row>
    <row r="24" spans="1:9" ht="12.75">
      <c r="A24" s="75" t="s">
        <v>59</v>
      </c>
      <c r="B24" s="76"/>
      <c r="C24" s="76"/>
      <c r="D24" s="142"/>
      <c r="E24" s="143" t="s">
        <v>60</v>
      </c>
      <c r="F24" s="144" t="s">
        <v>61</v>
      </c>
      <c r="G24" s="145" t="s">
        <v>62</v>
      </c>
      <c r="H24" s="146"/>
      <c r="I24" s="147" t="s">
        <v>60</v>
      </c>
    </row>
    <row r="25" spans="1:53" ht="12.75">
      <c r="A25" s="66" t="s">
        <v>223</v>
      </c>
      <c r="B25" s="57"/>
      <c r="C25" s="57"/>
      <c r="D25" s="148"/>
      <c r="E25" s="149"/>
      <c r="F25" s="150"/>
      <c r="G25" s="151">
        <f>CHOOSE(BA25+1,HSV+PSV,HSV+PSV+Mont,HSV+PSV+Dodavka+Mont,HSV,PSV,Mont,Dodavka,Mont+Dodavka,0)</f>
        <v>0</v>
      </c>
      <c r="H25" s="152"/>
      <c r="I25" s="153">
        <f>E25+F25*G25/100</f>
        <v>0</v>
      </c>
      <c r="BA25">
        <v>0</v>
      </c>
    </row>
    <row r="26" spans="1:53" ht="12.75">
      <c r="A26" s="66" t="s">
        <v>224</v>
      </c>
      <c r="B26" s="57"/>
      <c r="C26" s="57"/>
      <c r="D26" s="148"/>
      <c r="E26" s="149"/>
      <c r="F26" s="150"/>
      <c r="G26" s="151">
        <f>CHOOSE(BA26+1,HSV+PSV,HSV+PSV+Mont,HSV+PSV+Dodavka+Mont,HSV,PSV,Mont,Dodavka,Mont+Dodavka,0)</f>
        <v>0</v>
      </c>
      <c r="H26" s="152"/>
      <c r="I26" s="153">
        <f>E26+F26*G26/100</f>
        <v>0</v>
      </c>
      <c r="BA26">
        <v>0</v>
      </c>
    </row>
    <row r="27" spans="1:53" ht="12.75">
      <c r="A27" s="66" t="s">
        <v>225</v>
      </c>
      <c r="B27" s="57"/>
      <c r="C27" s="57"/>
      <c r="D27" s="148"/>
      <c r="E27" s="149"/>
      <c r="F27" s="150"/>
      <c r="G27" s="151">
        <f>CHOOSE(BA27+1,HSV+PSV,HSV+PSV+Mont,HSV+PSV+Dodavka+Mont,HSV,PSV,Mont,Dodavka,Mont+Dodavka,0)</f>
        <v>0</v>
      </c>
      <c r="H27" s="152"/>
      <c r="I27" s="153">
        <f>E27+F27*G27/100</f>
        <v>0</v>
      </c>
      <c r="BA27">
        <v>0</v>
      </c>
    </row>
    <row r="28" spans="1:53" ht="12.75">
      <c r="A28" s="66" t="s">
        <v>226</v>
      </c>
      <c r="B28" s="57"/>
      <c r="C28" s="57"/>
      <c r="D28" s="148"/>
      <c r="E28" s="149"/>
      <c r="F28" s="150"/>
      <c r="G28" s="151">
        <f>CHOOSE(BA28+1,HSV+PSV,HSV+PSV+Mont,HSV+PSV+Dodavka+Mont,HSV,PSV,Mont,Dodavka,Mont+Dodavka,0)</f>
        <v>0</v>
      </c>
      <c r="H28" s="152"/>
      <c r="I28" s="153">
        <f>E28+F28*G28/100</f>
        <v>0</v>
      </c>
      <c r="BA28">
        <v>0</v>
      </c>
    </row>
    <row r="29" spans="1:53" ht="12.75">
      <c r="A29" s="66" t="s">
        <v>227</v>
      </c>
      <c r="B29" s="57"/>
      <c r="C29" s="57"/>
      <c r="D29" s="148"/>
      <c r="E29" s="149"/>
      <c r="F29" s="150"/>
      <c r="G29" s="151">
        <f>CHOOSE(BA29+1,HSV+PSV,HSV+PSV+Mont,HSV+PSV+Dodavka+Mont,HSV,PSV,Mont,Dodavka,Mont+Dodavka,0)</f>
        <v>0</v>
      </c>
      <c r="H29" s="152"/>
      <c r="I29" s="153">
        <f>E29+F29*G29/100</f>
        <v>0</v>
      </c>
      <c r="BA29">
        <v>1</v>
      </c>
    </row>
    <row r="30" spans="1:53" ht="12.75">
      <c r="A30" s="66" t="s">
        <v>228</v>
      </c>
      <c r="B30" s="57"/>
      <c r="C30" s="57"/>
      <c r="D30" s="148"/>
      <c r="E30" s="149"/>
      <c r="F30" s="150"/>
      <c r="G30" s="151">
        <f>CHOOSE(BA30+1,HSV+PSV,HSV+PSV+Mont,HSV+PSV+Dodavka+Mont,HSV,PSV,Mont,Dodavka,Mont+Dodavka,0)</f>
        <v>0</v>
      </c>
      <c r="H30" s="152"/>
      <c r="I30" s="153">
        <f>E30+F30*G30/100</f>
        <v>0</v>
      </c>
      <c r="BA30">
        <v>1</v>
      </c>
    </row>
    <row r="31" spans="1:53" ht="12.75">
      <c r="A31" s="66" t="s">
        <v>229</v>
      </c>
      <c r="B31" s="57"/>
      <c r="C31" s="57"/>
      <c r="D31" s="148"/>
      <c r="E31" s="149"/>
      <c r="F31" s="150"/>
      <c r="G31" s="151">
        <f>CHOOSE(BA31+1,HSV+PSV,HSV+PSV+Mont,HSV+PSV+Dodavka+Mont,HSV,PSV,Mont,Dodavka,Mont+Dodavka,0)</f>
        <v>0</v>
      </c>
      <c r="H31" s="152"/>
      <c r="I31" s="153">
        <f>E31+F31*G31/100</f>
        <v>0</v>
      </c>
      <c r="BA31">
        <v>2</v>
      </c>
    </row>
    <row r="32" spans="1:53" ht="12.75">
      <c r="A32" s="66" t="s">
        <v>230</v>
      </c>
      <c r="B32" s="57"/>
      <c r="C32" s="57"/>
      <c r="D32" s="148"/>
      <c r="E32" s="149"/>
      <c r="F32" s="150"/>
      <c r="G32" s="151">
        <f>CHOOSE(BA32+1,HSV+PSV,HSV+PSV+Mont,HSV+PSV+Dodavka+Mont,HSV,PSV,Mont,Dodavka,Mont+Dodavka,0)</f>
        <v>0</v>
      </c>
      <c r="H32" s="152"/>
      <c r="I32" s="153">
        <f>E32+F32*G32/100</f>
        <v>0</v>
      </c>
      <c r="BA32">
        <v>2</v>
      </c>
    </row>
    <row r="33" spans="1:9" ht="13.5" thickBot="1">
      <c r="A33" s="154"/>
      <c r="B33" s="155" t="s">
        <v>63</v>
      </c>
      <c r="C33" s="156"/>
      <c r="D33" s="157"/>
      <c r="E33" s="158"/>
      <c r="F33" s="159"/>
      <c r="G33" s="159"/>
      <c r="H33" s="160">
        <f>SUM(I25:I32)</f>
        <v>0</v>
      </c>
      <c r="I33" s="161"/>
    </row>
    <row r="35" spans="2:9" ht="12.75">
      <c r="B35" s="140"/>
      <c r="F35" s="162"/>
      <c r="G35" s="163"/>
      <c r="H35" s="163"/>
      <c r="I35" s="164"/>
    </row>
    <row r="36" spans="6:9" ht="12.75">
      <c r="F36" s="162"/>
      <c r="G36" s="163"/>
      <c r="H36" s="163"/>
      <c r="I36" s="164"/>
    </row>
    <row r="37" spans="6:9" ht="12.75">
      <c r="F37" s="162"/>
      <c r="G37" s="163"/>
      <c r="H37" s="163"/>
      <c r="I37" s="164"/>
    </row>
    <row r="38" spans="6:9" ht="12.75">
      <c r="F38" s="162"/>
      <c r="G38" s="163"/>
      <c r="H38" s="163"/>
      <c r="I38" s="164"/>
    </row>
    <row r="39" spans="6:9" ht="12.75">
      <c r="F39" s="162"/>
      <c r="G39" s="163"/>
      <c r="H39" s="163"/>
      <c r="I39" s="164"/>
    </row>
    <row r="40" spans="6:9" ht="12.75">
      <c r="F40" s="162"/>
      <c r="G40" s="163"/>
      <c r="H40" s="163"/>
      <c r="I40" s="164"/>
    </row>
    <row r="41" spans="6:9" ht="12.75">
      <c r="F41" s="162"/>
      <c r="G41" s="163"/>
      <c r="H41" s="163"/>
      <c r="I41" s="164"/>
    </row>
    <row r="42" spans="6:9" ht="12.75">
      <c r="F42" s="162"/>
      <c r="G42" s="163"/>
      <c r="H42" s="163"/>
      <c r="I42" s="164"/>
    </row>
    <row r="43" spans="6:9" ht="12.75">
      <c r="F43" s="162"/>
      <c r="G43" s="163"/>
      <c r="H43" s="163"/>
      <c r="I43" s="164"/>
    </row>
    <row r="44" spans="6:9" ht="12.75">
      <c r="F44" s="162"/>
      <c r="G44" s="163"/>
      <c r="H44" s="163"/>
      <c r="I44" s="164"/>
    </row>
    <row r="45" spans="6:9" ht="12.75">
      <c r="F45" s="162"/>
      <c r="G45" s="163"/>
      <c r="H45" s="163"/>
      <c r="I45" s="164"/>
    </row>
    <row r="46" spans="6:9" ht="12.75">
      <c r="F46" s="162"/>
      <c r="G46" s="163"/>
      <c r="H46" s="163"/>
      <c r="I46" s="164"/>
    </row>
    <row r="47" spans="6:9" ht="12.75">
      <c r="F47" s="162"/>
      <c r="G47" s="163"/>
      <c r="H47" s="163"/>
      <c r="I47" s="164"/>
    </row>
    <row r="48" spans="6:9" ht="12.75">
      <c r="F48" s="162"/>
      <c r="G48" s="163"/>
      <c r="H48" s="163"/>
      <c r="I48" s="164"/>
    </row>
    <row r="49" spans="6:9" ht="12.75">
      <c r="F49" s="162"/>
      <c r="G49" s="163"/>
      <c r="H49" s="163"/>
      <c r="I49" s="164"/>
    </row>
    <row r="50" spans="6:9" ht="12.75">
      <c r="F50" s="162"/>
      <c r="G50" s="163"/>
      <c r="H50" s="163"/>
      <c r="I50" s="164"/>
    </row>
    <row r="51" spans="6:9" ht="12.75">
      <c r="F51" s="162"/>
      <c r="G51" s="163"/>
      <c r="H51" s="163"/>
      <c r="I51" s="164"/>
    </row>
    <row r="52" spans="6:9" ht="12.75">
      <c r="F52" s="162"/>
      <c r="G52" s="163"/>
      <c r="H52" s="163"/>
      <c r="I52" s="164"/>
    </row>
    <row r="53" spans="6:9" ht="12.75">
      <c r="F53" s="162"/>
      <c r="G53" s="163"/>
      <c r="H53" s="163"/>
      <c r="I53" s="164"/>
    </row>
    <row r="54" spans="6:9" ht="12.75">
      <c r="F54" s="162"/>
      <c r="G54" s="163"/>
      <c r="H54" s="163"/>
      <c r="I54" s="164"/>
    </row>
    <row r="55" spans="6:9" ht="12.75">
      <c r="F55" s="162"/>
      <c r="G55" s="163"/>
      <c r="H55" s="163"/>
      <c r="I55" s="164"/>
    </row>
    <row r="56" spans="6:9" ht="12.75">
      <c r="F56" s="162"/>
      <c r="G56" s="163"/>
      <c r="H56" s="163"/>
      <c r="I56" s="164"/>
    </row>
    <row r="57" spans="6:9" ht="12.75">
      <c r="F57" s="162"/>
      <c r="G57" s="163"/>
      <c r="H57" s="163"/>
      <c r="I57" s="164"/>
    </row>
    <row r="58" spans="6:9" ht="12.75">
      <c r="F58" s="162"/>
      <c r="G58" s="163"/>
      <c r="H58" s="163"/>
      <c r="I58" s="164"/>
    </row>
    <row r="59" spans="6:9" ht="12.75">
      <c r="F59" s="162"/>
      <c r="G59" s="163"/>
      <c r="H59" s="163"/>
      <c r="I59" s="164"/>
    </row>
    <row r="60" spans="6:9" ht="12.75">
      <c r="F60" s="162"/>
      <c r="G60" s="163"/>
      <c r="H60" s="163"/>
      <c r="I60" s="164"/>
    </row>
    <row r="61" spans="6:9" ht="12.75">
      <c r="F61" s="162"/>
      <c r="G61" s="163"/>
      <c r="H61" s="163"/>
      <c r="I61" s="164"/>
    </row>
    <row r="62" spans="6:9" ht="12.75">
      <c r="F62" s="162"/>
      <c r="G62" s="163"/>
      <c r="H62" s="163"/>
      <c r="I62" s="164"/>
    </row>
    <row r="63" spans="6:9" ht="12.75">
      <c r="F63" s="162"/>
      <c r="G63" s="163"/>
      <c r="H63" s="163"/>
      <c r="I63" s="164"/>
    </row>
    <row r="64" spans="6:9" ht="12.75">
      <c r="F64" s="162"/>
      <c r="G64" s="163"/>
      <c r="H64" s="163"/>
      <c r="I64" s="164"/>
    </row>
    <row r="65" spans="6:9" ht="12.75">
      <c r="F65" s="162"/>
      <c r="G65" s="163"/>
      <c r="H65" s="163"/>
      <c r="I65" s="164"/>
    </row>
    <row r="66" spans="6:9" ht="12.75">
      <c r="F66" s="162"/>
      <c r="G66" s="163"/>
      <c r="H66" s="163"/>
      <c r="I66" s="164"/>
    </row>
    <row r="67" spans="6:9" ht="12.75">
      <c r="F67" s="162"/>
      <c r="G67" s="163"/>
      <c r="H67" s="163"/>
      <c r="I67" s="164"/>
    </row>
    <row r="68" spans="6:9" ht="12.75">
      <c r="F68" s="162"/>
      <c r="G68" s="163"/>
      <c r="H68" s="163"/>
      <c r="I68" s="164"/>
    </row>
    <row r="69" spans="6:9" ht="12.75">
      <c r="F69" s="162"/>
      <c r="G69" s="163"/>
      <c r="H69" s="163"/>
      <c r="I69" s="164"/>
    </row>
    <row r="70" spans="6:9" ht="12.75">
      <c r="F70" s="162"/>
      <c r="G70" s="163"/>
      <c r="H70" s="163"/>
      <c r="I70" s="164"/>
    </row>
    <row r="71" spans="6:9" ht="12.75">
      <c r="F71" s="162"/>
      <c r="G71" s="163"/>
      <c r="H71" s="163"/>
      <c r="I71" s="164"/>
    </row>
    <row r="72" spans="6:9" ht="12.75">
      <c r="F72" s="162"/>
      <c r="G72" s="163"/>
      <c r="H72" s="163"/>
      <c r="I72" s="164"/>
    </row>
    <row r="73" spans="6:9" ht="12.75">
      <c r="F73" s="162"/>
      <c r="G73" s="163"/>
      <c r="H73" s="163"/>
      <c r="I73" s="164"/>
    </row>
    <row r="74" spans="6:9" ht="12.75">
      <c r="F74" s="162"/>
      <c r="G74" s="163"/>
      <c r="H74" s="163"/>
      <c r="I74" s="164"/>
    </row>
    <row r="75" spans="6:9" ht="12.75">
      <c r="F75" s="162"/>
      <c r="G75" s="163"/>
      <c r="H75" s="163"/>
      <c r="I75" s="164"/>
    </row>
    <row r="76" spans="6:9" ht="12.75">
      <c r="F76" s="162"/>
      <c r="G76" s="163"/>
      <c r="H76" s="163"/>
      <c r="I76" s="164"/>
    </row>
    <row r="77" spans="6:9" ht="12.75">
      <c r="F77" s="162"/>
      <c r="G77" s="163"/>
      <c r="H77" s="163"/>
      <c r="I77" s="164"/>
    </row>
    <row r="78" spans="6:9" ht="12.75">
      <c r="F78" s="162"/>
      <c r="G78" s="163"/>
      <c r="H78" s="163"/>
      <c r="I78" s="164"/>
    </row>
    <row r="79" spans="6:9" ht="12.75">
      <c r="F79" s="162"/>
      <c r="G79" s="163"/>
      <c r="H79" s="163"/>
      <c r="I79" s="164"/>
    </row>
    <row r="80" spans="6:9" ht="12.75">
      <c r="F80" s="162"/>
      <c r="G80" s="163"/>
      <c r="H80" s="163"/>
      <c r="I80" s="164"/>
    </row>
    <row r="81" spans="6:9" ht="12.75">
      <c r="F81" s="162"/>
      <c r="G81" s="163"/>
      <c r="H81" s="163"/>
      <c r="I81" s="164"/>
    </row>
    <row r="82" spans="6:9" ht="12.75">
      <c r="F82" s="162"/>
      <c r="G82" s="163"/>
      <c r="H82" s="163"/>
      <c r="I82" s="164"/>
    </row>
    <row r="83" spans="6:9" ht="12.75">
      <c r="F83" s="162"/>
      <c r="G83" s="163"/>
      <c r="H83" s="163"/>
      <c r="I83" s="164"/>
    </row>
    <row r="84" spans="6:9" ht="12.75">
      <c r="F84" s="162"/>
      <c r="G84" s="163"/>
      <c r="H84" s="163"/>
      <c r="I84" s="164"/>
    </row>
  </sheetData>
  <mergeCells count="4">
    <mergeCell ref="A1:B1"/>
    <mergeCell ref="A2:B2"/>
    <mergeCell ref="G2:I2"/>
    <mergeCell ref="H33:I33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160"/>
  <sheetViews>
    <sheetView showGridLines="0" showZeros="0" tabSelected="1" workbookViewId="0" topLeftCell="A52">
      <selection activeCell="A87" sqref="A87:IV89"/>
    </sheetView>
  </sheetViews>
  <sheetFormatPr defaultColWidth="9.00390625" defaultRowHeight="12.75"/>
  <cols>
    <col min="1" max="1" width="4.375" style="166" customWidth="1"/>
    <col min="2" max="2" width="11.625" style="166" customWidth="1"/>
    <col min="3" max="3" width="40.375" style="166" customWidth="1"/>
    <col min="4" max="4" width="5.625" style="166" customWidth="1"/>
    <col min="5" max="5" width="8.625" style="210" customWidth="1"/>
    <col min="6" max="6" width="9.875" style="166" customWidth="1"/>
    <col min="7" max="7" width="13.875" style="166" customWidth="1"/>
    <col min="8" max="11" width="9.125" style="166" customWidth="1"/>
    <col min="12" max="12" width="75.375" style="166" customWidth="1"/>
    <col min="13" max="13" width="45.25390625" style="166" customWidth="1"/>
    <col min="14" max="16384" width="9.125" style="166" customWidth="1"/>
  </cols>
  <sheetData>
    <row r="1" spans="1:7" ht="15.75">
      <c r="A1" s="165" t="s">
        <v>75</v>
      </c>
      <c r="B1" s="165"/>
      <c r="C1" s="165"/>
      <c r="D1" s="165"/>
      <c r="E1" s="165"/>
      <c r="F1" s="165"/>
      <c r="G1" s="165"/>
    </row>
    <row r="2" spans="1:7" ht="14.25" customHeight="1" thickBot="1">
      <c r="A2" s="167"/>
      <c r="B2" s="168"/>
      <c r="C2" s="169"/>
      <c r="D2" s="169"/>
      <c r="E2" s="170"/>
      <c r="F2" s="169"/>
      <c r="G2" s="169"/>
    </row>
    <row r="3" spans="1:7" ht="13.5" thickTop="1">
      <c r="A3" s="107" t="s">
        <v>48</v>
      </c>
      <c r="B3" s="108"/>
      <c r="C3" s="109" t="str">
        <f>CONCATENATE(cislostavby," ",nazevstavby)</f>
        <v>016/2013M Domov pro seniory Strážnice</v>
      </c>
      <c r="D3" s="110"/>
      <c r="E3" s="171" t="s">
        <v>64</v>
      </c>
      <c r="F3" s="172">
        <f>Rekapitulace!H1</f>
        <v>3</v>
      </c>
      <c r="G3" s="173"/>
    </row>
    <row r="4" spans="1:7" ht="13.5" thickBot="1">
      <c r="A4" s="174" t="s">
        <v>50</v>
      </c>
      <c r="B4" s="116"/>
      <c r="C4" s="117" t="str">
        <f>CONCATENATE(cisloobjektu," ",nazevobjektu)</f>
        <v>02 Kuchyně</v>
      </c>
      <c r="D4" s="118"/>
      <c r="E4" s="175" t="str">
        <f>Rekapitulace!G2</f>
        <v>Stavební práce kuchyně</v>
      </c>
      <c r="F4" s="176"/>
      <c r="G4" s="177"/>
    </row>
    <row r="5" spans="1:7" ht="13.5" thickTop="1">
      <c r="A5" s="178"/>
      <c r="B5" s="167"/>
      <c r="C5" s="167"/>
      <c r="D5" s="167"/>
      <c r="E5" s="179"/>
      <c r="F5" s="167"/>
      <c r="G5" s="180"/>
    </row>
    <row r="6" spans="1:7" ht="12.75">
      <c r="A6" s="181" t="s">
        <v>65</v>
      </c>
      <c r="B6" s="182" t="s">
        <v>66</v>
      </c>
      <c r="C6" s="182" t="s">
        <v>67</v>
      </c>
      <c r="D6" s="182" t="s">
        <v>68</v>
      </c>
      <c r="E6" s="183" t="s">
        <v>69</v>
      </c>
      <c r="F6" s="182" t="s">
        <v>70</v>
      </c>
      <c r="G6" s="184" t="s">
        <v>71</v>
      </c>
    </row>
    <row r="7" spans="1:15" ht="12.75">
      <c r="A7" s="185" t="s">
        <v>72</v>
      </c>
      <c r="B7" s="186" t="s">
        <v>81</v>
      </c>
      <c r="C7" s="187" t="s">
        <v>82</v>
      </c>
      <c r="D7" s="188"/>
      <c r="E7" s="189"/>
      <c r="F7" s="189"/>
      <c r="G7" s="190"/>
      <c r="H7" s="191"/>
      <c r="I7" s="191"/>
      <c r="O7" s="192">
        <v>1</v>
      </c>
    </row>
    <row r="8" spans="1:104" ht="12.75">
      <c r="A8" s="193">
        <v>1</v>
      </c>
      <c r="B8" s="194" t="s">
        <v>83</v>
      </c>
      <c r="C8" s="195" t="s">
        <v>84</v>
      </c>
      <c r="D8" s="196" t="s">
        <v>85</v>
      </c>
      <c r="E8" s="197">
        <v>2.33</v>
      </c>
      <c r="F8" s="197">
        <v>0</v>
      </c>
      <c r="G8" s="198">
        <f>E8*F8</f>
        <v>0</v>
      </c>
      <c r="O8" s="192">
        <v>2</v>
      </c>
      <c r="AA8" s="166">
        <v>1</v>
      </c>
      <c r="AB8" s="166">
        <v>1</v>
      </c>
      <c r="AC8" s="166">
        <v>1</v>
      </c>
      <c r="AZ8" s="166">
        <v>1</v>
      </c>
      <c r="BA8" s="166">
        <f>IF(AZ8=1,G8,0)</f>
        <v>0</v>
      </c>
      <c r="BB8" s="166">
        <f>IF(AZ8=2,G8,0)</f>
        <v>0</v>
      </c>
      <c r="BC8" s="166">
        <f>IF(AZ8=3,G8,0)</f>
        <v>0</v>
      </c>
      <c r="BD8" s="166">
        <f>IF(AZ8=4,G8,0)</f>
        <v>0</v>
      </c>
      <c r="BE8" s="166">
        <f>IF(AZ8=5,G8,0)</f>
        <v>0</v>
      </c>
      <c r="CA8" s="199">
        <v>1</v>
      </c>
      <c r="CB8" s="199">
        <v>1</v>
      </c>
      <c r="CZ8" s="166">
        <v>1.90436</v>
      </c>
    </row>
    <row r="9" spans="1:104" ht="12.75">
      <c r="A9" s="193">
        <v>2</v>
      </c>
      <c r="B9" s="194" t="s">
        <v>86</v>
      </c>
      <c r="C9" s="195" t="s">
        <v>87</v>
      </c>
      <c r="D9" s="196" t="s">
        <v>88</v>
      </c>
      <c r="E9" s="197">
        <v>50.02</v>
      </c>
      <c r="F9" s="197">
        <v>0</v>
      </c>
      <c r="G9" s="198">
        <f>E9*F9</f>
        <v>0</v>
      </c>
      <c r="O9" s="192">
        <v>2</v>
      </c>
      <c r="AA9" s="166">
        <v>1</v>
      </c>
      <c r="AB9" s="166">
        <v>1</v>
      </c>
      <c r="AC9" s="166">
        <v>1</v>
      </c>
      <c r="AZ9" s="166">
        <v>1</v>
      </c>
      <c r="BA9" s="166">
        <f>IF(AZ9=1,G9,0)</f>
        <v>0</v>
      </c>
      <c r="BB9" s="166">
        <f>IF(AZ9=2,G9,0)</f>
        <v>0</v>
      </c>
      <c r="BC9" s="166">
        <f>IF(AZ9=3,G9,0)</f>
        <v>0</v>
      </c>
      <c r="BD9" s="166">
        <f>IF(AZ9=4,G9,0)</f>
        <v>0</v>
      </c>
      <c r="BE9" s="166">
        <f>IF(AZ9=5,G9,0)</f>
        <v>0</v>
      </c>
      <c r="CA9" s="199">
        <v>1</v>
      </c>
      <c r="CB9" s="199">
        <v>1</v>
      </c>
      <c r="CZ9" s="166">
        <v>0.03767</v>
      </c>
    </row>
    <row r="10" spans="1:104" ht="12.75">
      <c r="A10" s="193">
        <v>3</v>
      </c>
      <c r="B10" s="194" t="s">
        <v>89</v>
      </c>
      <c r="C10" s="195" t="s">
        <v>90</v>
      </c>
      <c r="D10" s="196" t="s">
        <v>88</v>
      </c>
      <c r="E10" s="197">
        <v>10.6</v>
      </c>
      <c r="F10" s="197">
        <v>0</v>
      </c>
      <c r="G10" s="198">
        <f>E10*F10</f>
        <v>0</v>
      </c>
      <c r="O10" s="192">
        <v>2</v>
      </c>
      <c r="AA10" s="166">
        <v>1</v>
      </c>
      <c r="AB10" s="166">
        <v>1</v>
      </c>
      <c r="AC10" s="166">
        <v>1</v>
      </c>
      <c r="AZ10" s="166">
        <v>1</v>
      </c>
      <c r="BA10" s="166">
        <f>IF(AZ10=1,G10,0)</f>
        <v>0</v>
      </c>
      <c r="BB10" s="166">
        <f>IF(AZ10=2,G10,0)</f>
        <v>0</v>
      </c>
      <c r="BC10" s="166">
        <f>IF(AZ10=3,G10,0)</f>
        <v>0</v>
      </c>
      <c r="BD10" s="166">
        <f>IF(AZ10=4,G10,0)</f>
        <v>0</v>
      </c>
      <c r="BE10" s="166">
        <f>IF(AZ10=5,G10,0)</f>
        <v>0</v>
      </c>
      <c r="CA10" s="199">
        <v>1</v>
      </c>
      <c r="CB10" s="199">
        <v>1</v>
      </c>
      <c r="CZ10" s="166">
        <v>0.12757</v>
      </c>
    </row>
    <row r="11" spans="1:57" ht="12.75">
      <c r="A11" s="200"/>
      <c r="B11" s="201" t="s">
        <v>73</v>
      </c>
      <c r="C11" s="202" t="str">
        <f>CONCATENATE(B7," ",C7)</f>
        <v>3 Svislé a kompletní konstrukce</v>
      </c>
      <c r="D11" s="203"/>
      <c r="E11" s="204"/>
      <c r="F11" s="205"/>
      <c r="G11" s="206">
        <f>SUM(G7:G10)</f>
        <v>0</v>
      </c>
      <c r="O11" s="192">
        <v>4</v>
      </c>
      <c r="BA11" s="207">
        <f>SUM(BA7:BA10)</f>
        <v>0</v>
      </c>
      <c r="BB11" s="207">
        <f>SUM(BB7:BB10)</f>
        <v>0</v>
      </c>
      <c r="BC11" s="207">
        <f>SUM(BC7:BC10)</f>
        <v>0</v>
      </c>
      <c r="BD11" s="207">
        <f>SUM(BD7:BD10)</f>
        <v>0</v>
      </c>
      <c r="BE11" s="207">
        <f>SUM(BE7:BE10)</f>
        <v>0</v>
      </c>
    </row>
    <row r="12" spans="1:15" ht="12.75">
      <c r="A12" s="185" t="s">
        <v>72</v>
      </c>
      <c r="B12" s="186" t="s">
        <v>91</v>
      </c>
      <c r="C12" s="187" t="s">
        <v>92</v>
      </c>
      <c r="D12" s="188"/>
      <c r="E12" s="189"/>
      <c r="F12" s="189"/>
      <c r="G12" s="190"/>
      <c r="H12" s="191"/>
      <c r="I12" s="191"/>
      <c r="O12" s="192">
        <v>1</v>
      </c>
    </row>
    <row r="13" spans="1:104" ht="12.75">
      <c r="A13" s="193">
        <v>4</v>
      </c>
      <c r="B13" s="194" t="s">
        <v>93</v>
      </c>
      <c r="C13" s="195" t="s">
        <v>94</v>
      </c>
      <c r="D13" s="196" t="s">
        <v>95</v>
      </c>
      <c r="E13" s="197">
        <v>12</v>
      </c>
      <c r="F13" s="197">
        <v>0</v>
      </c>
      <c r="G13" s="198">
        <f>E13*F13</f>
        <v>0</v>
      </c>
      <c r="O13" s="192">
        <v>2</v>
      </c>
      <c r="AA13" s="166">
        <v>1</v>
      </c>
      <c r="AB13" s="166">
        <v>1</v>
      </c>
      <c r="AC13" s="166">
        <v>1</v>
      </c>
      <c r="AZ13" s="166">
        <v>1</v>
      </c>
      <c r="BA13" s="166">
        <f>IF(AZ13=1,G13,0)</f>
        <v>0</v>
      </c>
      <c r="BB13" s="166">
        <f>IF(AZ13=2,G13,0)</f>
        <v>0</v>
      </c>
      <c r="BC13" s="166">
        <f>IF(AZ13=3,G13,0)</f>
        <v>0</v>
      </c>
      <c r="BD13" s="166">
        <f>IF(AZ13=4,G13,0)</f>
        <v>0</v>
      </c>
      <c r="BE13" s="166">
        <f>IF(AZ13=5,G13,0)</f>
        <v>0</v>
      </c>
      <c r="CA13" s="199">
        <v>1</v>
      </c>
      <c r="CB13" s="199">
        <v>1</v>
      </c>
      <c r="CZ13" s="166">
        <v>0.04543</v>
      </c>
    </row>
    <row r="14" spans="1:104" ht="12.75">
      <c r="A14" s="193">
        <v>5</v>
      </c>
      <c r="B14" s="194" t="s">
        <v>96</v>
      </c>
      <c r="C14" s="195" t="s">
        <v>97</v>
      </c>
      <c r="D14" s="196" t="s">
        <v>88</v>
      </c>
      <c r="E14" s="197">
        <v>12.89</v>
      </c>
      <c r="F14" s="197">
        <v>0</v>
      </c>
      <c r="G14" s="198">
        <f>E14*F14</f>
        <v>0</v>
      </c>
      <c r="O14" s="192">
        <v>2</v>
      </c>
      <c r="AA14" s="166">
        <v>1</v>
      </c>
      <c r="AB14" s="166">
        <v>1</v>
      </c>
      <c r="AC14" s="166">
        <v>1</v>
      </c>
      <c r="AZ14" s="166">
        <v>1</v>
      </c>
      <c r="BA14" s="166">
        <f>IF(AZ14=1,G14,0)</f>
        <v>0</v>
      </c>
      <c r="BB14" s="166">
        <f>IF(AZ14=2,G14,0)</f>
        <v>0</v>
      </c>
      <c r="BC14" s="166">
        <f>IF(AZ14=3,G14,0)</f>
        <v>0</v>
      </c>
      <c r="BD14" s="166">
        <f>IF(AZ14=4,G14,0)</f>
        <v>0</v>
      </c>
      <c r="BE14" s="166">
        <f>IF(AZ14=5,G14,0)</f>
        <v>0</v>
      </c>
      <c r="CA14" s="199">
        <v>1</v>
      </c>
      <c r="CB14" s="199">
        <v>1</v>
      </c>
      <c r="CZ14" s="166">
        <v>0</v>
      </c>
    </row>
    <row r="15" spans="1:104" ht="12.75">
      <c r="A15" s="193">
        <v>6</v>
      </c>
      <c r="B15" s="194" t="s">
        <v>98</v>
      </c>
      <c r="C15" s="195" t="s">
        <v>99</v>
      </c>
      <c r="D15" s="196" t="s">
        <v>88</v>
      </c>
      <c r="E15" s="197">
        <v>11.12</v>
      </c>
      <c r="F15" s="197">
        <v>0</v>
      </c>
      <c r="G15" s="198">
        <f>E15*F15</f>
        <v>0</v>
      </c>
      <c r="O15" s="192">
        <v>2</v>
      </c>
      <c r="AA15" s="166">
        <v>1</v>
      </c>
      <c r="AB15" s="166">
        <v>1</v>
      </c>
      <c r="AC15" s="166">
        <v>1</v>
      </c>
      <c r="AZ15" s="166">
        <v>1</v>
      </c>
      <c r="BA15" s="166">
        <f>IF(AZ15=1,G15,0)</f>
        <v>0</v>
      </c>
      <c r="BB15" s="166">
        <f>IF(AZ15=2,G15,0)</f>
        <v>0</v>
      </c>
      <c r="BC15" s="166">
        <f>IF(AZ15=3,G15,0)</f>
        <v>0</v>
      </c>
      <c r="BD15" s="166">
        <f>IF(AZ15=4,G15,0)</f>
        <v>0</v>
      </c>
      <c r="BE15" s="166">
        <f>IF(AZ15=5,G15,0)</f>
        <v>0</v>
      </c>
      <c r="CA15" s="199">
        <v>1</v>
      </c>
      <c r="CB15" s="199">
        <v>1</v>
      </c>
      <c r="CZ15" s="166">
        <v>0</v>
      </c>
    </row>
    <row r="16" spans="1:104" ht="12.75">
      <c r="A16" s="193">
        <v>7</v>
      </c>
      <c r="B16" s="194" t="s">
        <v>100</v>
      </c>
      <c r="C16" s="195" t="s">
        <v>101</v>
      </c>
      <c r="D16" s="196" t="s">
        <v>88</v>
      </c>
      <c r="E16" s="197">
        <v>75.37</v>
      </c>
      <c r="F16" s="197">
        <v>0</v>
      </c>
      <c r="G16" s="198">
        <f>E16*F16</f>
        <v>0</v>
      </c>
      <c r="O16" s="192">
        <v>2</v>
      </c>
      <c r="AA16" s="166">
        <v>1</v>
      </c>
      <c r="AB16" s="166">
        <v>1</v>
      </c>
      <c r="AC16" s="166">
        <v>1</v>
      </c>
      <c r="AZ16" s="166">
        <v>1</v>
      </c>
      <c r="BA16" s="166">
        <f>IF(AZ16=1,G16,0)</f>
        <v>0</v>
      </c>
      <c r="BB16" s="166">
        <f>IF(AZ16=2,G16,0)</f>
        <v>0</v>
      </c>
      <c r="BC16" s="166">
        <f>IF(AZ16=3,G16,0)</f>
        <v>0</v>
      </c>
      <c r="BD16" s="166">
        <f>IF(AZ16=4,G16,0)</f>
        <v>0</v>
      </c>
      <c r="BE16" s="166">
        <f>IF(AZ16=5,G16,0)</f>
        <v>0</v>
      </c>
      <c r="CA16" s="199">
        <v>1</v>
      </c>
      <c r="CB16" s="199">
        <v>1</v>
      </c>
      <c r="CZ16" s="166">
        <v>1E-05</v>
      </c>
    </row>
    <row r="17" spans="1:104" ht="12.75">
      <c r="A17" s="193">
        <v>8</v>
      </c>
      <c r="B17" s="194" t="s">
        <v>102</v>
      </c>
      <c r="C17" s="195" t="s">
        <v>103</v>
      </c>
      <c r="D17" s="196" t="s">
        <v>88</v>
      </c>
      <c r="E17" s="197">
        <v>6.9</v>
      </c>
      <c r="F17" s="197">
        <v>0</v>
      </c>
      <c r="G17" s="198">
        <f>E17*F17</f>
        <v>0</v>
      </c>
      <c r="O17" s="192">
        <v>2</v>
      </c>
      <c r="AA17" s="166">
        <v>1</v>
      </c>
      <c r="AB17" s="166">
        <v>1</v>
      </c>
      <c r="AC17" s="166">
        <v>1</v>
      </c>
      <c r="AZ17" s="166">
        <v>1</v>
      </c>
      <c r="BA17" s="166">
        <f>IF(AZ17=1,G17,0)</f>
        <v>0</v>
      </c>
      <c r="BB17" s="166">
        <f>IF(AZ17=2,G17,0)</f>
        <v>0</v>
      </c>
      <c r="BC17" s="166">
        <f>IF(AZ17=3,G17,0)</f>
        <v>0</v>
      </c>
      <c r="BD17" s="166">
        <f>IF(AZ17=4,G17,0)</f>
        <v>0</v>
      </c>
      <c r="BE17" s="166">
        <f>IF(AZ17=5,G17,0)</f>
        <v>0</v>
      </c>
      <c r="CA17" s="199">
        <v>1</v>
      </c>
      <c r="CB17" s="199">
        <v>1</v>
      </c>
      <c r="CZ17" s="166">
        <v>0.10712</v>
      </c>
    </row>
    <row r="18" spans="1:104" ht="12.75">
      <c r="A18" s="193">
        <v>9</v>
      </c>
      <c r="B18" s="194" t="s">
        <v>104</v>
      </c>
      <c r="C18" s="195" t="s">
        <v>105</v>
      </c>
      <c r="D18" s="196" t="s">
        <v>106</v>
      </c>
      <c r="E18" s="197">
        <v>33.35</v>
      </c>
      <c r="F18" s="197">
        <v>0</v>
      </c>
      <c r="G18" s="198">
        <f>E18*F18</f>
        <v>0</v>
      </c>
      <c r="O18" s="192">
        <v>2</v>
      </c>
      <c r="AA18" s="166">
        <v>1</v>
      </c>
      <c r="AB18" s="166">
        <v>1</v>
      </c>
      <c r="AC18" s="166">
        <v>1</v>
      </c>
      <c r="AZ18" s="166">
        <v>1</v>
      </c>
      <c r="BA18" s="166">
        <f>IF(AZ18=1,G18,0)</f>
        <v>0</v>
      </c>
      <c r="BB18" s="166">
        <f>IF(AZ18=2,G18,0)</f>
        <v>0</v>
      </c>
      <c r="BC18" s="166">
        <f>IF(AZ18=3,G18,0)</f>
        <v>0</v>
      </c>
      <c r="BD18" s="166">
        <f>IF(AZ18=4,G18,0)</f>
        <v>0</v>
      </c>
      <c r="BE18" s="166">
        <f>IF(AZ18=5,G18,0)</f>
        <v>0</v>
      </c>
      <c r="CA18" s="199">
        <v>1</v>
      </c>
      <c r="CB18" s="199">
        <v>1</v>
      </c>
      <c r="CZ18" s="166">
        <v>0.00431</v>
      </c>
    </row>
    <row r="19" spans="1:104" ht="12.75">
      <c r="A19" s="193">
        <v>10</v>
      </c>
      <c r="B19" s="194" t="s">
        <v>107</v>
      </c>
      <c r="C19" s="195" t="s">
        <v>108</v>
      </c>
      <c r="D19" s="196" t="s">
        <v>88</v>
      </c>
      <c r="E19" s="197">
        <v>46.13</v>
      </c>
      <c r="F19" s="197">
        <v>0</v>
      </c>
      <c r="G19" s="198">
        <f>E19*F19</f>
        <v>0</v>
      </c>
      <c r="O19" s="192">
        <v>2</v>
      </c>
      <c r="AA19" s="166">
        <v>1</v>
      </c>
      <c r="AB19" s="166">
        <v>1</v>
      </c>
      <c r="AC19" s="166">
        <v>1</v>
      </c>
      <c r="AZ19" s="166">
        <v>1</v>
      </c>
      <c r="BA19" s="166">
        <f>IF(AZ19=1,G19,0)</f>
        <v>0</v>
      </c>
      <c r="BB19" s="166">
        <f>IF(AZ19=2,G19,0)</f>
        <v>0</v>
      </c>
      <c r="BC19" s="166">
        <f>IF(AZ19=3,G19,0)</f>
        <v>0</v>
      </c>
      <c r="BD19" s="166">
        <f>IF(AZ19=4,G19,0)</f>
        <v>0</v>
      </c>
      <c r="BE19" s="166">
        <f>IF(AZ19=5,G19,0)</f>
        <v>0</v>
      </c>
      <c r="CA19" s="199">
        <v>1</v>
      </c>
      <c r="CB19" s="199">
        <v>1</v>
      </c>
      <c r="CZ19" s="166">
        <v>0.02075</v>
      </c>
    </row>
    <row r="20" spans="1:104" ht="12.75">
      <c r="A20" s="193">
        <v>11</v>
      </c>
      <c r="B20" s="194" t="s">
        <v>109</v>
      </c>
      <c r="C20" s="195" t="s">
        <v>110</v>
      </c>
      <c r="D20" s="196" t="s">
        <v>88</v>
      </c>
      <c r="E20" s="197">
        <v>32.5</v>
      </c>
      <c r="F20" s="197">
        <v>0</v>
      </c>
      <c r="G20" s="198">
        <f>E20*F20</f>
        <v>0</v>
      </c>
      <c r="O20" s="192">
        <v>2</v>
      </c>
      <c r="AA20" s="166">
        <v>1</v>
      </c>
      <c r="AB20" s="166">
        <v>1</v>
      </c>
      <c r="AC20" s="166">
        <v>1</v>
      </c>
      <c r="AZ20" s="166">
        <v>1</v>
      </c>
      <c r="BA20" s="166">
        <f>IF(AZ20=1,G20,0)</f>
        <v>0</v>
      </c>
      <c r="BB20" s="166">
        <f>IF(AZ20=2,G20,0)</f>
        <v>0</v>
      </c>
      <c r="BC20" s="166">
        <f>IF(AZ20=3,G20,0)</f>
        <v>0</v>
      </c>
      <c r="BD20" s="166">
        <f>IF(AZ20=4,G20,0)</f>
        <v>0</v>
      </c>
      <c r="BE20" s="166">
        <f>IF(AZ20=5,G20,0)</f>
        <v>0</v>
      </c>
      <c r="CA20" s="199">
        <v>1</v>
      </c>
      <c r="CB20" s="199">
        <v>1</v>
      </c>
      <c r="CZ20" s="166">
        <v>0.02798</v>
      </c>
    </row>
    <row r="21" spans="1:57" ht="12.75">
      <c r="A21" s="200"/>
      <c r="B21" s="201" t="s">
        <v>73</v>
      </c>
      <c r="C21" s="202" t="str">
        <f>CONCATENATE(B12," ",C12)</f>
        <v>61 Upravy povrchů vnitřní</v>
      </c>
      <c r="D21" s="203"/>
      <c r="E21" s="204"/>
      <c r="F21" s="205"/>
      <c r="G21" s="206">
        <f>SUM(G12:G20)</f>
        <v>0</v>
      </c>
      <c r="O21" s="192">
        <v>4</v>
      </c>
      <c r="BA21" s="207">
        <f>SUM(BA12:BA20)</f>
        <v>0</v>
      </c>
      <c r="BB21" s="207">
        <f>SUM(BB12:BB20)</f>
        <v>0</v>
      </c>
      <c r="BC21" s="207">
        <f>SUM(BC12:BC20)</f>
        <v>0</v>
      </c>
      <c r="BD21" s="207">
        <f>SUM(BD12:BD20)</f>
        <v>0</v>
      </c>
      <c r="BE21" s="207">
        <f>SUM(BE12:BE20)</f>
        <v>0</v>
      </c>
    </row>
    <row r="22" spans="1:15" ht="12.75">
      <c r="A22" s="185" t="s">
        <v>72</v>
      </c>
      <c r="B22" s="186" t="s">
        <v>111</v>
      </c>
      <c r="C22" s="187" t="s">
        <v>112</v>
      </c>
      <c r="D22" s="188"/>
      <c r="E22" s="189"/>
      <c r="F22" s="189"/>
      <c r="G22" s="190"/>
      <c r="H22" s="191"/>
      <c r="I22" s="191"/>
      <c r="O22" s="192">
        <v>1</v>
      </c>
    </row>
    <row r="23" spans="1:104" ht="12.75">
      <c r="A23" s="193">
        <v>12</v>
      </c>
      <c r="B23" s="194" t="s">
        <v>113</v>
      </c>
      <c r="C23" s="195" t="s">
        <v>114</v>
      </c>
      <c r="D23" s="196" t="s">
        <v>88</v>
      </c>
      <c r="E23" s="197">
        <v>81.2</v>
      </c>
      <c r="F23" s="197">
        <v>0</v>
      </c>
      <c r="G23" s="198">
        <f>E23*F23</f>
        <v>0</v>
      </c>
      <c r="O23" s="192">
        <v>2</v>
      </c>
      <c r="AA23" s="166">
        <v>1</v>
      </c>
      <c r="AB23" s="166">
        <v>1</v>
      </c>
      <c r="AC23" s="166">
        <v>1</v>
      </c>
      <c r="AZ23" s="166">
        <v>1</v>
      </c>
      <c r="BA23" s="166">
        <f>IF(AZ23=1,G23,0)</f>
        <v>0</v>
      </c>
      <c r="BB23" s="166">
        <f>IF(AZ23=2,G23,0)</f>
        <v>0</v>
      </c>
      <c r="BC23" s="166">
        <f>IF(AZ23=3,G23,0)</f>
        <v>0</v>
      </c>
      <c r="BD23" s="166">
        <f>IF(AZ23=4,G23,0)</f>
        <v>0</v>
      </c>
      <c r="BE23" s="166">
        <f>IF(AZ23=5,G23,0)</f>
        <v>0</v>
      </c>
      <c r="CA23" s="199">
        <v>1</v>
      </c>
      <c r="CB23" s="199">
        <v>1</v>
      </c>
      <c r="CZ23" s="166">
        <v>4E-05</v>
      </c>
    </row>
    <row r="24" spans="1:57" ht="12.75">
      <c r="A24" s="200"/>
      <c r="B24" s="201" t="s">
        <v>73</v>
      </c>
      <c r="C24" s="202" t="str">
        <f>CONCATENATE(B22," ",C22)</f>
        <v>95 Dokončovací kce na pozem.stav.</v>
      </c>
      <c r="D24" s="203"/>
      <c r="E24" s="204"/>
      <c r="F24" s="205"/>
      <c r="G24" s="206">
        <f>SUM(G22:G23)</f>
        <v>0</v>
      </c>
      <c r="O24" s="192">
        <v>4</v>
      </c>
      <c r="BA24" s="207">
        <f>SUM(BA22:BA23)</f>
        <v>0</v>
      </c>
      <c r="BB24" s="207">
        <f>SUM(BB22:BB23)</f>
        <v>0</v>
      </c>
      <c r="BC24" s="207">
        <f>SUM(BC22:BC23)</f>
        <v>0</v>
      </c>
      <c r="BD24" s="207">
        <f>SUM(BD22:BD23)</f>
        <v>0</v>
      </c>
      <c r="BE24" s="207">
        <f>SUM(BE22:BE23)</f>
        <v>0</v>
      </c>
    </row>
    <row r="25" spans="1:15" ht="12.75">
      <c r="A25" s="185" t="s">
        <v>72</v>
      </c>
      <c r="B25" s="186" t="s">
        <v>115</v>
      </c>
      <c r="C25" s="187" t="s">
        <v>116</v>
      </c>
      <c r="D25" s="188"/>
      <c r="E25" s="189"/>
      <c r="F25" s="189"/>
      <c r="G25" s="190"/>
      <c r="H25" s="191"/>
      <c r="I25" s="191"/>
      <c r="O25" s="192">
        <v>1</v>
      </c>
    </row>
    <row r="26" spans="1:104" ht="12.75">
      <c r="A26" s="193">
        <v>13</v>
      </c>
      <c r="B26" s="194" t="s">
        <v>117</v>
      </c>
      <c r="C26" s="195" t="s">
        <v>118</v>
      </c>
      <c r="D26" s="196" t="s">
        <v>88</v>
      </c>
      <c r="E26" s="197">
        <v>1</v>
      </c>
      <c r="F26" s="197">
        <v>0</v>
      </c>
      <c r="G26" s="198">
        <f>E26*F26</f>
        <v>0</v>
      </c>
      <c r="O26" s="192">
        <v>2</v>
      </c>
      <c r="AA26" s="166">
        <v>1</v>
      </c>
      <c r="AB26" s="166">
        <v>1</v>
      </c>
      <c r="AC26" s="166">
        <v>1</v>
      </c>
      <c r="AZ26" s="166">
        <v>1</v>
      </c>
      <c r="BA26" s="166">
        <f>IF(AZ26=1,G26,0)</f>
        <v>0</v>
      </c>
      <c r="BB26" s="166">
        <f>IF(AZ26=2,G26,0)</f>
        <v>0</v>
      </c>
      <c r="BC26" s="166">
        <f>IF(AZ26=3,G26,0)</f>
        <v>0</v>
      </c>
      <c r="BD26" s="166">
        <f>IF(AZ26=4,G26,0)</f>
        <v>0</v>
      </c>
      <c r="BE26" s="166">
        <f>IF(AZ26=5,G26,0)</f>
        <v>0</v>
      </c>
      <c r="CA26" s="199">
        <v>1</v>
      </c>
      <c r="CB26" s="199">
        <v>1</v>
      </c>
      <c r="CZ26" s="166">
        <v>0.00219</v>
      </c>
    </row>
    <row r="27" spans="1:57" ht="12.75">
      <c r="A27" s="200"/>
      <c r="B27" s="201" t="s">
        <v>73</v>
      </c>
      <c r="C27" s="202" t="str">
        <f>CONCATENATE(B25," ",C25)</f>
        <v>96 Bourání konstrukcí</v>
      </c>
      <c r="D27" s="203"/>
      <c r="E27" s="204"/>
      <c r="F27" s="205"/>
      <c r="G27" s="206">
        <f>SUM(G25:G26)</f>
        <v>0</v>
      </c>
      <c r="O27" s="192">
        <v>4</v>
      </c>
      <c r="BA27" s="207">
        <f>SUM(BA25:BA26)</f>
        <v>0</v>
      </c>
      <c r="BB27" s="207">
        <f>SUM(BB25:BB26)</f>
        <v>0</v>
      </c>
      <c r="BC27" s="207">
        <f>SUM(BC25:BC26)</f>
        <v>0</v>
      </c>
      <c r="BD27" s="207">
        <f>SUM(BD25:BD26)</f>
        <v>0</v>
      </c>
      <c r="BE27" s="207">
        <f>SUM(BE25:BE26)</f>
        <v>0</v>
      </c>
    </row>
    <row r="28" spans="1:15" ht="12.75">
      <c r="A28" s="185" t="s">
        <v>72</v>
      </c>
      <c r="B28" s="186" t="s">
        <v>119</v>
      </c>
      <c r="C28" s="187" t="s">
        <v>120</v>
      </c>
      <c r="D28" s="188"/>
      <c r="E28" s="189"/>
      <c r="F28" s="189"/>
      <c r="G28" s="190"/>
      <c r="H28" s="191"/>
      <c r="I28" s="191"/>
      <c r="O28" s="192">
        <v>1</v>
      </c>
    </row>
    <row r="29" spans="1:104" ht="12.75">
      <c r="A29" s="193">
        <v>14</v>
      </c>
      <c r="B29" s="194" t="s">
        <v>121</v>
      </c>
      <c r="C29" s="195" t="s">
        <v>122</v>
      </c>
      <c r="D29" s="196" t="s">
        <v>106</v>
      </c>
      <c r="E29" s="197">
        <v>25</v>
      </c>
      <c r="F29" s="197">
        <v>0</v>
      </c>
      <c r="G29" s="198">
        <f>E29*F29</f>
        <v>0</v>
      </c>
      <c r="O29" s="192">
        <v>2</v>
      </c>
      <c r="AA29" s="166">
        <v>1</v>
      </c>
      <c r="AB29" s="166">
        <v>1</v>
      </c>
      <c r="AC29" s="166">
        <v>1</v>
      </c>
      <c r="AZ29" s="166">
        <v>1</v>
      </c>
      <c r="BA29" s="166">
        <f>IF(AZ29=1,G29,0)</f>
        <v>0</v>
      </c>
      <c r="BB29" s="166">
        <f>IF(AZ29=2,G29,0)</f>
        <v>0</v>
      </c>
      <c r="BC29" s="166">
        <f>IF(AZ29=3,G29,0)</f>
        <v>0</v>
      </c>
      <c r="BD29" s="166">
        <f>IF(AZ29=4,G29,0)</f>
        <v>0</v>
      </c>
      <c r="BE29" s="166">
        <f>IF(AZ29=5,G29,0)</f>
        <v>0</v>
      </c>
      <c r="CA29" s="199">
        <v>1</v>
      </c>
      <c r="CB29" s="199">
        <v>1</v>
      </c>
      <c r="CZ29" s="166">
        <v>0.00049</v>
      </c>
    </row>
    <row r="30" spans="1:104" ht="12.75">
      <c r="A30" s="193">
        <v>15</v>
      </c>
      <c r="B30" s="194" t="s">
        <v>123</v>
      </c>
      <c r="C30" s="195" t="s">
        <v>124</v>
      </c>
      <c r="D30" s="196" t="s">
        <v>106</v>
      </c>
      <c r="E30" s="197">
        <v>38</v>
      </c>
      <c r="F30" s="197">
        <v>0</v>
      </c>
      <c r="G30" s="198">
        <f>E30*F30</f>
        <v>0</v>
      </c>
      <c r="O30" s="192">
        <v>2</v>
      </c>
      <c r="AA30" s="166">
        <v>1</v>
      </c>
      <c r="AB30" s="166">
        <v>1</v>
      </c>
      <c r="AC30" s="166">
        <v>1</v>
      </c>
      <c r="AZ30" s="166">
        <v>1</v>
      </c>
      <c r="BA30" s="166">
        <f>IF(AZ30=1,G30,0)</f>
        <v>0</v>
      </c>
      <c r="BB30" s="166">
        <f>IF(AZ30=2,G30,0)</f>
        <v>0</v>
      </c>
      <c r="BC30" s="166">
        <f>IF(AZ30=3,G30,0)</f>
        <v>0</v>
      </c>
      <c r="BD30" s="166">
        <f>IF(AZ30=4,G30,0)</f>
        <v>0</v>
      </c>
      <c r="BE30" s="166">
        <f>IF(AZ30=5,G30,0)</f>
        <v>0</v>
      </c>
      <c r="CA30" s="199">
        <v>1</v>
      </c>
      <c r="CB30" s="199">
        <v>1</v>
      </c>
      <c r="CZ30" s="166">
        <v>0.00049</v>
      </c>
    </row>
    <row r="31" spans="1:104" ht="12.75">
      <c r="A31" s="193">
        <v>16</v>
      </c>
      <c r="B31" s="194" t="s">
        <v>125</v>
      </c>
      <c r="C31" s="195" t="s">
        <v>126</v>
      </c>
      <c r="D31" s="196" t="s">
        <v>95</v>
      </c>
      <c r="E31" s="197">
        <v>18</v>
      </c>
      <c r="F31" s="197">
        <v>0</v>
      </c>
      <c r="G31" s="198">
        <f>E31*F31</f>
        <v>0</v>
      </c>
      <c r="O31" s="192">
        <v>2</v>
      </c>
      <c r="AA31" s="166">
        <v>1</v>
      </c>
      <c r="AB31" s="166">
        <v>1</v>
      </c>
      <c r="AC31" s="166">
        <v>1</v>
      </c>
      <c r="AZ31" s="166">
        <v>1</v>
      </c>
      <c r="BA31" s="166">
        <f>IF(AZ31=1,G31,0)</f>
        <v>0</v>
      </c>
      <c r="BB31" s="166">
        <f>IF(AZ31=2,G31,0)</f>
        <v>0</v>
      </c>
      <c r="BC31" s="166">
        <f>IF(AZ31=3,G31,0)</f>
        <v>0</v>
      </c>
      <c r="BD31" s="166">
        <f>IF(AZ31=4,G31,0)</f>
        <v>0</v>
      </c>
      <c r="BE31" s="166">
        <f>IF(AZ31=5,G31,0)</f>
        <v>0</v>
      </c>
      <c r="CA31" s="199">
        <v>1</v>
      </c>
      <c r="CB31" s="199">
        <v>1</v>
      </c>
      <c r="CZ31" s="166">
        <v>0</v>
      </c>
    </row>
    <row r="32" spans="1:104" ht="12.75">
      <c r="A32" s="193">
        <v>17</v>
      </c>
      <c r="B32" s="194" t="s">
        <v>127</v>
      </c>
      <c r="C32" s="195" t="s">
        <v>128</v>
      </c>
      <c r="D32" s="196" t="s">
        <v>88</v>
      </c>
      <c r="E32" s="197">
        <v>75.37</v>
      </c>
      <c r="F32" s="197">
        <v>0</v>
      </c>
      <c r="G32" s="198">
        <f>E32*F32</f>
        <v>0</v>
      </c>
      <c r="O32" s="192">
        <v>2</v>
      </c>
      <c r="AA32" s="166">
        <v>1</v>
      </c>
      <c r="AB32" s="166">
        <v>1</v>
      </c>
      <c r="AC32" s="166">
        <v>1</v>
      </c>
      <c r="AZ32" s="166">
        <v>1</v>
      </c>
      <c r="BA32" s="166">
        <f>IF(AZ32=1,G32,0)</f>
        <v>0</v>
      </c>
      <c r="BB32" s="166">
        <f>IF(AZ32=2,G32,0)</f>
        <v>0</v>
      </c>
      <c r="BC32" s="166">
        <f>IF(AZ32=3,G32,0)</f>
        <v>0</v>
      </c>
      <c r="BD32" s="166">
        <f>IF(AZ32=4,G32,0)</f>
        <v>0</v>
      </c>
      <c r="BE32" s="166">
        <f>IF(AZ32=5,G32,0)</f>
        <v>0</v>
      </c>
      <c r="CA32" s="199">
        <v>1</v>
      </c>
      <c r="CB32" s="199">
        <v>1</v>
      </c>
      <c r="CZ32" s="166">
        <v>0</v>
      </c>
    </row>
    <row r="33" spans="1:104" ht="12.75">
      <c r="A33" s="193">
        <v>18</v>
      </c>
      <c r="B33" s="194" t="s">
        <v>129</v>
      </c>
      <c r="C33" s="195" t="s">
        <v>130</v>
      </c>
      <c r="D33" s="196" t="s">
        <v>88</v>
      </c>
      <c r="E33" s="197">
        <v>75.37</v>
      </c>
      <c r="F33" s="197">
        <v>0</v>
      </c>
      <c r="G33" s="198">
        <f>E33*F33</f>
        <v>0</v>
      </c>
      <c r="O33" s="192">
        <v>2</v>
      </c>
      <c r="AA33" s="166">
        <v>1</v>
      </c>
      <c r="AB33" s="166">
        <v>1</v>
      </c>
      <c r="AC33" s="166">
        <v>1</v>
      </c>
      <c r="AZ33" s="166">
        <v>1</v>
      </c>
      <c r="BA33" s="166">
        <f>IF(AZ33=1,G33,0)</f>
        <v>0</v>
      </c>
      <c r="BB33" s="166">
        <f>IF(AZ33=2,G33,0)</f>
        <v>0</v>
      </c>
      <c r="BC33" s="166">
        <f>IF(AZ33=3,G33,0)</f>
        <v>0</v>
      </c>
      <c r="BD33" s="166">
        <f>IF(AZ33=4,G33,0)</f>
        <v>0</v>
      </c>
      <c r="BE33" s="166">
        <f>IF(AZ33=5,G33,0)</f>
        <v>0</v>
      </c>
      <c r="CA33" s="199">
        <v>1</v>
      </c>
      <c r="CB33" s="199">
        <v>1</v>
      </c>
      <c r="CZ33" s="166">
        <v>0</v>
      </c>
    </row>
    <row r="34" spans="1:104" ht="12.75">
      <c r="A34" s="193">
        <v>19</v>
      </c>
      <c r="B34" s="194" t="s">
        <v>131</v>
      </c>
      <c r="C34" s="195" t="s">
        <v>132</v>
      </c>
      <c r="D34" s="196" t="s">
        <v>133</v>
      </c>
      <c r="E34" s="197">
        <v>12</v>
      </c>
      <c r="F34" s="197">
        <v>0</v>
      </c>
      <c r="G34" s="198">
        <f>E34*F34</f>
        <v>0</v>
      </c>
      <c r="O34" s="192">
        <v>2</v>
      </c>
      <c r="AA34" s="166">
        <v>1</v>
      </c>
      <c r="AB34" s="166">
        <v>3</v>
      </c>
      <c r="AC34" s="166">
        <v>3</v>
      </c>
      <c r="AZ34" s="166">
        <v>1</v>
      </c>
      <c r="BA34" s="166">
        <f>IF(AZ34=1,G34,0)</f>
        <v>0</v>
      </c>
      <c r="BB34" s="166">
        <f>IF(AZ34=2,G34,0)</f>
        <v>0</v>
      </c>
      <c r="BC34" s="166">
        <f>IF(AZ34=3,G34,0)</f>
        <v>0</v>
      </c>
      <c r="BD34" s="166">
        <f>IF(AZ34=4,G34,0)</f>
        <v>0</v>
      </c>
      <c r="BE34" s="166">
        <f>IF(AZ34=5,G34,0)</f>
        <v>0</v>
      </c>
      <c r="CA34" s="199">
        <v>1</v>
      </c>
      <c r="CB34" s="199">
        <v>3</v>
      </c>
      <c r="CZ34" s="166">
        <v>0</v>
      </c>
    </row>
    <row r="35" spans="1:104" ht="12.75">
      <c r="A35" s="193">
        <v>20</v>
      </c>
      <c r="B35" s="194" t="s">
        <v>134</v>
      </c>
      <c r="C35" s="195" t="s">
        <v>135</v>
      </c>
      <c r="D35" s="196" t="s">
        <v>133</v>
      </c>
      <c r="E35" s="197">
        <v>12</v>
      </c>
      <c r="F35" s="197">
        <v>0</v>
      </c>
      <c r="G35" s="198">
        <f>E35*F35</f>
        <v>0</v>
      </c>
      <c r="O35" s="192">
        <v>2</v>
      </c>
      <c r="AA35" s="166">
        <v>1</v>
      </c>
      <c r="AB35" s="166">
        <v>3</v>
      </c>
      <c r="AC35" s="166">
        <v>3</v>
      </c>
      <c r="AZ35" s="166">
        <v>1</v>
      </c>
      <c r="BA35" s="166">
        <f>IF(AZ35=1,G35,0)</f>
        <v>0</v>
      </c>
      <c r="BB35" s="166">
        <f>IF(AZ35=2,G35,0)</f>
        <v>0</v>
      </c>
      <c r="BC35" s="166">
        <f>IF(AZ35=3,G35,0)</f>
        <v>0</v>
      </c>
      <c r="BD35" s="166">
        <f>IF(AZ35=4,G35,0)</f>
        <v>0</v>
      </c>
      <c r="BE35" s="166">
        <f>IF(AZ35=5,G35,0)</f>
        <v>0</v>
      </c>
      <c r="CA35" s="199">
        <v>1</v>
      </c>
      <c r="CB35" s="199">
        <v>3</v>
      </c>
      <c r="CZ35" s="166">
        <v>0</v>
      </c>
    </row>
    <row r="36" spans="1:104" ht="12.75">
      <c r="A36" s="193">
        <v>21</v>
      </c>
      <c r="B36" s="194" t="s">
        <v>136</v>
      </c>
      <c r="C36" s="195" t="s">
        <v>137</v>
      </c>
      <c r="D36" s="196" t="s">
        <v>133</v>
      </c>
      <c r="E36" s="197">
        <v>72</v>
      </c>
      <c r="F36" s="197">
        <v>0</v>
      </c>
      <c r="G36" s="198">
        <f>E36*F36</f>
        <v>0</v>
      </c>
      <c r="O36" s="192">
        <v>2</v>
      </c>
      <c r="AA36" s="166">
        <v>1</v>
      </c>
      <c r="AB36" s="166">
        <v>3</v>
      </c>
      <c r="AC36" s="166">
        <v>3</v>
      </c>
      <c r="AZ36" s="166">
        <v>1</v>
      </c>
      <c r="BA36" s="166">
        <f>IF(AZ36=1,G36,0)</f>
        <v>0</v>
      </c>
      <c r="BB36" s="166">
        <f>IF(AZ36=2,G36,0)</f>
        <v>0</v>
      </c>
      <c r="BC36" s="166">
        <f>IF(AZ36=3,G36,0)</f>
        <v>0</v>
      </c>
      <c r="BD36" s="166">
        <f>IF(AZ36=4,G36,0)</f>
        <v>0</v>
      </c>
      <c r="BE36" s="166">
        <f>IF(AZ36=5,G36,0)</f>
        <v>0</v>
      </c>
      <c r="CA36" s="199">
        <v>1</v>
      </c>
      <c r="CB36" s="199">
        <v>3</v>
      </c>
      <c r="CZ36" s="166">
        <v>0</v>
      </c>
    </row>
    <row r="37" spans="1:104" ht="12.75">
      <c r="A37" s="193">
        <v>22</v>
      </c>
      <c r="B37" s="194" t="s">
        <v>138</v>
      </c>
      <c r="C37" s="195" t="s">
        <v>139</v>
      </c>
      <c r="D37" s="196" t="s">
        <v>133</v>
      </c>
      <c r="E37" s="197">
        <v>12</v>
      </c>
      <c r="F37" s="197">
        <v>0</v>
      </c>
      <c r="G37" s="198">
        <f>E37*F37</f>
        <v>0</v>
      </c>
      <c r="O37" s="192">
        <v>2</v>
      </c>
      <c r="AA37" s="166">
        <v>1</v>
      </c>
      <c r="AB37" s="166">
        <v>3</v>
      </c>
      <c r="AC37" s="166">
        <v>3</v>
      </c>
      <c r="AZ37" s="166">
        <v>1</v>
      </c>
      <c r="BA37" s="166">
        <f>IF(AZ37=1,G37,0)</f>
        <v>0</v>
      </c>
      <c r="BB37" s="166">
        <f>IF(AZ37=2,G37,0)</f>
        <v>0</v>
      </c>
      <c r="BC37" s="166">
        <f>IF(AZ37=3,G37,0)</f>
        <v>0</v>
      </c>
      <c r="BD37" s="166">
        <f>IF(AZ37=4,G37,0)</f>
        <v>0</v>
      </c>
      <c r="BE37" s="166">
        <f>IF(AZ37=5,G37,0)</f>
        <v>0</v>
      </c>
      <c r="CA37" s="199">
        <v>1</v>
      </c>
      <c r="CB37" s="199">
        <v>3</v>
      </c>
      <c r="CZ37" s="166">
        <v>0</v>
      </c>
    </row>
    <row r="38" spans="1:104" ht="12.75">
      <c r="A38" s="193">
        <v>23</v>
      </c>
      <c r="B38" s="194" t="s">
        <v>140</v>
      </c>
      <c r="C38" s="195" t="s">
        <v>141</v>
      </c>
      <c r="D38" s="196" t="s">
        <v>133</v>
      </c>
      <c r="E38" s="197">
        <v>12</v>
      </c>
      <c r="F38" s="197">
        <v>0</v>
      </c>
      <c r="G38" s="198">
        <f>E38*F38</f>
        <v>0</v>
      </c>
      <c r="O38" s="192">
        <v>2</v>
      </c>
      <c r="AA38" s="166">
        <v>1</v>
      </c>
      <c r="AB38" s="166">
        <v>3</v>
      </c>
      <c r="AC38" s="166">
        <v>3</v>
      </c>
      <c r="AZ38" s="166">
        <v>1</v>
      </c>
      <c r="BA38" s="166">
        <f>IF(AZ38=1,G38,0)</f>
        <v>0</v>
      </c>
      <c r="BB38" s="166">
        <f>IF(AZ38=2,G38,0)</f>
        <v>0</v>
      </c>
      <c r="BC38" s="166">
        <f>IF(AZ38=3,G38,0)</f>
        <v>0</v>
      </c>
      <c r="BD38" s="166">
        <f>IF(AZ38=4,G38,0)</f>
        <v>0</v>
      </c>
      <c r="BE38" s="166">
        <f>IF(AZ38=5,G38,0)</f>
        <v>0</v>
      </c>
      <c r="CA38" s="199">
        <v>1</v>
      </c>
      <c r="CB38" s="199">
        <v>3</v>
      </c>
      <c r="CZ38" s="166">
        <v>0</v>
      </c>
    </row>
    <row r="39" spans="1:57" ht="12.75">
      <c r="A39" s="200"/>
      <c r="B39" s="201" t="s">
        <v>73</v>
      </c>
      <c r="C39" s="202" t="str">
        <f>CONCATENATE(B28," ",C28)</f>
        <v>97 Prorážení otvorů</v>
      </c>
      <c r="D39" s="203"/>
      <c r="E39" s="204"/>
      <c r="F39" s="205"/>
      <c r="G39" s="206">
        <f>SUM(G28:G38)</f>
        <v>0</v>
      </c>
      <c r="O39" s="192">
        <v>4</v>
      </c>
      <c r="BA39" s="207">
        <f>SUM(BA28:BA38)</f>
        <v>0</v>
      </c>
      <c r="BB39" s="207">
        <f>SUM(BB28:BB38)</f>
        <v>0</v>
      </c>
      <c r="BC39" s="207">
        <f>SUM(BC28:BC38)</f>
        <v>0</v>
      </c>
      <c r="BD39" s="207">
        <f>SUM(BD28:BD38)</f>
        <v>0</v>
      </c>
      <c r="BE39" s="207">
        <f>SUM(BE28:BE38)</f>
        <v>0</v>
      </c>
    </row>
    <row r="40" spans="1:15" ht="12.75">
      <c r="A40" s="185" t="s">
        <v>72</v>
      </c>
      <c r="B40" s="186" t="s">
        <v>142</v>
      </c>
      <c r="C40" s="187" t="s">
        <v>143</v>
      </c>
      <c r="D40" s="188"/>
      <c r="E40" s="189"/>
      <c r="F40" s="189"/>
      <c r="G40" s="190"/>
      <c r="H40" s="191"/>
      <c r="I40" s="191"/>
      <c r="O40" s="192">
        <v>1</v>
      </c>
    </row>
    <row r="41" spans="1:104" ht="12.75">
      <c r="A41" s="193">
        <v>24</v>
      </c>
      <c r="B41" s="194" t="s">
        <v>144</v>
      </c>
      <c r="C41" s="195" t="s">
        <v>145</v>
      </c>
      <c r="D41" s="196" t="s">
        <v>133</v>
      </c>
      <c r="E41" s="197">
        <v>7.75</v>
      </c>
      <c r="F41" s="197">
        <v>0</v>
      </c>
      <c r="G41" s="198">
        <f>E41*F41</f>
        <v>0</v>
      </c>
      <c r="O41" s="192">
        <v>2</v>
      </c>
      <c r="AA41" s="166">
        <v>1</v>
      </c>
      <c r="AB41" s="166">
        <v>2</v>
      </c>
      <c r="AC41" s="166">
        <v>2</v>
      </c>
      <c r="AZ41" s="166">
        <v>1</v>
      </c>
      <c r="BA41" s="166">
        <f>IF(AZ41=1,G41,0)</f>
        <v>0</v>
      </c>
      <c r="BB41" s="166">
        <f>IF(AZ41=2,G41,0)</f>
        <v>0</v>
      </c>
      <c r="BC41" s="166">
        <f>IF(AZ41=3,G41,0)</f>
        <v>0</v>
      </c>
      <c r="BD41" s="166">
        <f>IF(AZ41=4,G41,0)</f>
        <v>0</v>
      </c>
      <c r="BE41" s="166">
        <f>IF(AZ41=5,G41,0)</f>
        <v>0</v>
      </c>
      <c r="CA41" s="199">
        <v>1</v>
      </c>
      <c r="CB41" s="199">
        <v>2</v>
      </c>
      <c r="CZ41" s="166">
        <v>0</v>
      </c>
    </row>
    <row r="42" spans="1:57" ht="12.75">
      <c r="A42" s="200"/>
      <c r="B42" s="201" t="s">
        <v>73</v>
      </c>
      <c r="C42" s="202" t="str">
        <f>CONCATENATE(B40," ",C40)</f>
        <v>99 Přesun hmot</v>
      </c>
      <c r="D42" s="203"/>
      <c r="E42" s="204"/>
      <c r="F42" s="205"/>
      <c r="G42" s="206">
        <f>SUM(G40:G41)</f>
        <v>0</v>
      </c>
      <c r="O42" s="192">
        <v>4</v>
      </c>
      <c r="BA42" s="207">
        <f>SUM(BA40:BA41)</f>
        <v>0</v>
      </c>
      <c r="BB42" s="207">
        <f>SUM(BB40:BB41)</f>
        <v>0</v>
      </c>
      <c r="BC42" s="207">
        <f>SUM(BC40:BC41)</f>
        <v>0</v>
      </c>
      <c r="BD42" s="207">
        <f>SUM(BD40:BD41)</f>
        <v>0</v>
      </c>
      <c r="BE42" s="207">
        <f>SUM(BE40:BE41)</f>
        <v>0</v>
      </c>
    </row>
    <row r="43" spans="1:15" ht="12.75">
      <c r="A43" s="185" t="s">
        <v>72</v>
      </c>
      <c r="B43" s="186" t="s">
        <v>146</v>
      </c>
      <c r="C43" s="187" t="s">
        <v>147</v>
      </c>
      <c r="D43" s="188"/>
      <c r="E43" s="189"/>
      <c r="F43" s="189"/>
      <c r="G43" s="190"/>
      <c r="H43" s="191"/>
      <c r="I43" s="191"/>
      <c r="O43" s="192">
        <v>1</v>
      </c>
    </row>
    <row r="44" spans="1:104" ht="22.5">
      <c r="A44" s="193">
        <v>25</v>
      </c>
      <c r="B44" s="194" t="s">
        <v>148</v>
      </c>
      <c r="C44" s="195" t="s">
        <v>149</v>
      </c>
      <c r="D44" s="196" t="s">
        <v>150</v>
      </c>
      <c r="E44" s="197">
        <v>40</v>
      </c>
      <c r="F44" s="197">
        <v>0</v>
      </c>
      <c r="G44" s="198">
        <f>E44*F44</f>
        <v>0</v>
      </c>
      <c r="O44" s="192">
        <v>2</v>
      </c>
      <c r="AA44" s="166">
        <v>10</v>
      </c>
      <c r="AB44" s="166">
        <v>0</v>
      </c>
      <c r="AC44" s="166">
        <v>8</v>
      </c>
      <c r="AZ44" s="166">
        <v>5</v>
      </c>
      <c r="BA44" s="166">
        <f>IF(AZ44=1,G44,0)</f>
        <v>0</v>
      </c>
      <c r="BB44" s="166">
        <f>IF(AZ44=2,G44,0)</f>
        <v>0</v>
      </c>
      <c r="BC44" s="166">
        <f>IF(AZ44=3,G44,0)</f>
        <v>0</v>
      </c>
      <c r="BD44" s="166">
        <f>IF(AZ44=4,G44,0)</f>
        <v>0</v>
      </c>
      <c r="BE44" s="166">
        <f>IF(AZ44=5,G44,0)</f>
        <v>0</v>
      </c>
      <c r="CA44" s="199">
        <v>10</v>
      </c>
      <c r="CB44" s="199">
        <v>0</v>
      </c>
      <c r="CZ44" s="166">
        <v>0</v>
      </c>
    </row>
    <row r="45" spans="1:104" ht="22.5">
      <c r="A45" s="193">
        <v>26</v>
      </c>
      <c r="B45" s="194" t="s">
        <v>151</v>
      </c>
      <c r="C45" s="195" t="s">
        <v>152</v>
      </c>
      <c r="D45" s="196" t="s">
        <v>150</v>
      </c>
      <c r="E45" s="197">
        <v>24</v>
      </c>
      <c r="F45" s="197">
        <v>0</v>
      </c>
      <c r="G45" s="198">
        <f>E45*F45</f>
        <v>0</v>
      </c>
      <c r="O45" s="192">
        <v>2</v>
      </c>
      <c r="AA45" s="166">
        <v>10</v>
      </c>
      <c r="AB45" s="166">
        <v>0</v>
      </c>
      <c r="AC45" s="166">
        <v>8</v>
      </c>
      <c r="AZ45" s="166">
        <v>5</v>
      </c>
      <c r="BA45" s="166">
        <f>IF(AZ45=1,G45,0)</f>
        <v>0</v>
      </c>
      <c r="BB45" s="166">
        <f>IF(AZ45=2,G45,0)</f>
        <v>0</v>
      </c>
      <c r="BC45" s="166">
        <f>IF(AZ45=3,G45,0)</f>
        <v>0</v>
      </c>
      <c r="BD45" s="166">
        <f>IF(AZ45=4,G45,0)</f>
        <v>0</v>
      </c>
      <c r="BE45" s="166">
        <f>IF(AZ45=5,G45,0)</f>
        <v>0</v>
      </c>
      <c r="CA45" s="199">
        <v>10</v>
      </c>
      <c r="CB45" s="199">
        <v>0</v>
      </c>
      <c r="CZ45" s="166">
        <v>0</v>
      </c>
    </row>
    <row r="46" spans="1:57" ht="12.75">
      <c r="A46" s="200"/>
      <c r="B46" s="201" t="s">
        <v>73</v>
      </c>
      <c r="C46" s="202" t="str">
        <f>CONCATENATE(B43," ",C43)</f>
        <v>999 Vedlejší rozpočtové náklady</v>
      </c>
      <c r="D46" s="203"/>
      <c r="E46" s="204"/>
      <c r="F46" s="205"/>
      <c r="G46" s="206">
        <f>SUM(G43:G45)</f>
        <v>0</v>
      </c>
      <c r="O46" s="192">
        <v>4</v>
      </c>
      <c r="BA46" s="207">
        <f>SUM(BA43:BA45)</f>
        <v>0</v>
      </c>
      <c r="BB46" s="207">
        <f>SUM(BB43:BB45)</f>
        <v>0</v>
      </c>
      <c r="BC46" s="207">
        <f>SUM(BC43:BC45)</f>
        <v>0</v>
      </c>
      <c r="BD46" s="207">
        <f>SUM(BD43:BD45)</f>
        <v>0</v>
      </c>
      <c r="BE46" s="207">
        <f>SUM(BE43:BE45)</f>
        <v>0</v>
      </c>
    </row>
    <row r="47" spans="1:15" ht="12.75">
      <c r="A47" s="185" t="s">
        <v>72</v>
      </c>
      <c r="B47" s="186" t="s">
        <v>153</v>
      </c>
      <c r="C47" s="187" t="s">
        <v>154</v>
      </c>
      <c r="D47" s="188"/>
      <c r="E47" s="189"/>
      <c r="F47" s="189"/>
      <c r="G47" s="190"/>
      <c r="H47" s="191"/>
      <c r="I47" s="191"/>
      <c r="O47" s="192">
        <v>1</v>
      </c>
    </row>
    <row r="48" spans="1:104" ht="12.75">
      <c r="A48" s="193">
        <v>27</v>
      </c>
      <c r="B48" s="194" t="s">
        <v>155</v>
      </c>
      <c r="C48" s="195" t="s">
        <v>156</v>
      </c>
      <c r="D48" s="196" t="s">
        <v>106</v>
      </c>
      <c r="E48" s="197">
        <v>25</v>
      </c>
      <c r="F48" s="197">
        <v>0</v>
      </c>
      <c r="G48" s="198">
        <f>E48*F48</f>
        <v>0</v>
      </c>
      <c r="O48" s="192">
        <v>2</v>
      </c>
      <c r="AA48" s="166">
        <v>1</v>
      </c>
      <c r="AB48" s="166">
        <v>0</v>
      </c>
      <c r="AC48" s="166">
        <v>0</v>
      </c>
      <c r="AZ48" s="166">
        <v>2</v>
      </c>
      <c r="BA48" s="166">
        <f>IF(AZ48=1,G48,0)</f>
        <v>0</v>
      </c>
      <c r="BB48" s="166">
        <f>IF(AZ48=2,G48,0)</f>
        <v>0</v>
      </c>
      <c r="BC48" s="166">
        <f>IF(AZ48=3,G48,0)</f>
        <v>0</v>
      </c>
      <c r="BD48" s="166">
        <f>IF(AZ48=4,G48,0)</f>
        <v>0</v>
      </c>
      <c r="BE48" s="166">
        <f>IF(AZ48=5,G48,0)</f>
        <v>0</v>
      </c>
      <c r="CA48" s="199">
        <v>1</v>
      </c>
      <c r="CB48" s="199">
        <v>0</v>
      </c>
      <c r="CZ48" s="166">
        <v>0.00518</v>
      </c>
    </row>
    <row r="49" spans="1:104" ht="12.75">
      <c r="A49" s="193">
        <v>28</v>
      </c>
      <c r="B49" s="194" t="s">
        <v>157</v>
      </c>
      <c r="C49" s="195" t="s">
        <v>158</v>
      </c>
      <c r="D49" s="196" t="s">
        <v>106</v>
      </c>
      <c r="E49" s="197">
        <v>38</v>
      </c>
      <c r="F49" s="197">
        <v>0</v>
      </c>
      <c r="G49" s="198">
        <f>E49*F49</f>
        <v>0</v>
      </c>
      <c r="O49" s="192">
        <v>2</v>
      </c>
      <c r="AA49" s="166">
        <v>1</v>
      </c>
      <c r="AB49" s="166">
        <v>7</v>
      </c>
      <c r="AC49" s="166">
        <v>7</v>
      </c>
      <c r="AZ49" s="166">
        <v>2</v>
      </c>
      <c r="BA49" s="166">
        <f>IF(AZ49=1,G49,0)</f>
        <v>0</v>
      </c>
      <c r="BB49" s="166">
        <f>IF(AZ49=2,G49,0)</f>
        <v>0</v>
      </c>
      <c r="BC49" s="166">
        <f>IF(AZ49=3,G49,0)</f>
        <v>0</v>
      </c>
      <c r="BD49" s="166">
        <f>IF(AZ49=4,G49,0)</f>
        <v>0</v>
      </c>
      <c r="BE49" s="166">
        <f>IF(AZ49=5,G49,0)</f>
        <v>0</v>
      </c>
      <c r="CA49" s="199">
        <v>1</v>
      </c>
      <c r="CB49" s="199">
        <v>7</v>
      </c>
      <c r="CZ49" s="166">
        <v>0.00535</v>
      </c>
    </row>
    <row r="50" spans="1:104" ht="12.75">
      <c r="A50" s="193">
        <v>29</v>
      </c>
      <c r="B50" s="194" t="s">
        <v>159</v>
      </c>
      <c r="C50" s="195" t="s">
        <v>160</v>
      </c>
      <c r="D50" s="196" t="s">
        <v>95</v>
      </c>
      <c r="E50" s="197">
        <v>62</v>
      </c>
      <c r="F50" s="197">
        <v>0</v>
      </c>
      <c r="G50" s="198">
        <f>E50*F50</f>
        <v>0</v>
      </c>
      <c r="O50" s="192">
        <v>2</v>
      </c>
      <c r="AA50" s="166">
        <v>1</v>
      </c>
      <c r="AB50" s="166">
        <v>7</v>
      </c>
      <c r="AC50" s="166">
        <v>7</v>
      </c>
      <c r="AZ50" s="166">
        <v>2</v>
      </c>
      <c r="BA50" s="166">
        <f>IF(AZ50=1,G50,0)</f>
        <v>0</v>
      </c>
      <c r="BB50" s="166">
        <f>IF(AZ50=2,G50,0)</f>
        <v>0</v>
      </c>
      <c r="BC50" s="166">
        <f>IF(AZ50=3,G50,0)</f>
        <v>0</v>
      </c>
      <c r="BD50" s="166">
        <f>IF(AZ50=4,G50,0)</f>
        <v>0</v>
      </c>
      <c r="BE50" s="166">
        <f>IF(AZ50=5,G50,0)</f>
        <v>0</v>
      </c>
      <c r="CA50" s="199">
        <v>1</v>
      </c>
      <c r="CB50" s="199">
        <v>7</v>
      </c>
      <c r="CZ50" s="166">
        <v>8E-05</v>
      </c>
    </row>
    <row r="51" spans="1:104" ht="12.75">
      <c r="A51" s="193">
        <v>30</v>
      </c>
      <c r="B51" s="194" t="s">
        <v>161</v>
      </c>
      <c r="C51" s="195" t="s">
        <v>162</v>
      </c>
      <c r="D51" s="196" t="s">
        <v>106</v>
      </c>
      <c r="E51" s="197">
        <v>25</v>
      </c>
      <c r="F51" s="197">
        <v>0</v>
      </c>
      <c r="G51" s="198">
        <f>E51*F51</f>
        <v>0</v>
      </c>
      <c r="O51" s="192">
        <v>2</v>
      </c>
      <c r="AA51" s="166">
        <v>1</v>
      </c>
      <c r="AB51" s="166">
        <v>7</v>
      </c>
      <c r="AC51" s="166">
        <v>7</v>
      </c>
      <c r="AZ51" s="166">
        <v>2</v>
      </c>
      <c r="BA51" s="166">
        <f>IF(AZ51=1,G51,0)</f>
        <v>0</v>
      </c>
      <c r="BB51" s="166">
        <f>IF(AZ51=2,G51,0)</f>
        <v>0</v>
      </c>
      <c r="BC51" s="166">
        <f>IF(AZ51=3,G51,0)</f>
        <v>0</v>
      </c>
      <c r="BD51" s="166">
        <f>IF(AZ51=4,G51,0)</f>
        <v>0</v>
      </c>
      <c r="BE51" s="166">
        <f>IF(AZ51=5,G51,0)</f>
        <v>0</v>
      </c>
      <c r="CA51" s="199">
        <v>1</v>
      </c>
      <c r="CB51" s="199">
        <v>7</v>
      </c>
      <c r="CZ51" s="166">
        <v>0</v>
      </c>
    </row>
    <row r="52" spans="1:104" ht="12.75">
      <c r="A52" s="193">
        <v>31</v>
      </c>
      <c r="B52" s="194" t="s">
        <v>163</v>
      </c>
      <c r="C52" s="195" t="s">
        <v>164</v>
      </c>
      <c r="D52" s="196" t="s">
        <v>106</v>
      </c>
      <c r="E52" s="197">
        <v>38</v>
      </c>
      <c r="F52" s="197">
        <v>0</v>
      </c>
      <c r="G52" s="198">
        <f>E52*F52</f>
        <v>0</v>
      </c>
      <c r="O52" s="192">
        <v>2</v>
      </c>
      <c r="AA52" s="166">
        <v>1</v>
      </c>
      <c r="AB52" s="166">
        <v>7</v>
      </c>
      <c r="AC52" s="166">
        <v>7</v>
      </c>
      <c r="AZ52" s="166">
        <v>2</v>
      </c>
      <c r="BA52" s="166">
        <f>IF(AZ52=1,G52,0)</f>
        <v>0</v>
      </c>
      <c r="BB52" s="166">
        <f>IF(AZ52=2,G52,0)</f>
        <v>0</v>
      </c>
      <c r="BC52" s="166">
        <f>IF(AZ52=3,G52,0)</f>
        <v>0</v>
      </c>
      <c r="BD52" s="166">
        <f>IF(AZ52=4,G52,0)</f>
        <v>0</v>
      </c>
      <c r="BE52" s="166">
        <f>IF(AZ52=5,G52,0)</f>
        <v>0</v>
      </c>
      <c r="CA52" s="199">
        <v>1</v>
      </c>
      <c r="CB52" s="199">
        <v>7</v>
      </c>
      <c r="CZ52" s="166">
        <v>0</v>
      </c>
    </row>
    <row r="53" spans="1:104" ht="12.75">
      <c r="A53" s="193">
        <v>32</v>
      </c>
      <c r="B53" s="194" t="s">
        <v>165</v>
      </c>
      <c r="C53" s="195" t="s">
        <v>166</v>
      </c>
      <c r="D53" s="196" t="s">
        <v>95</v>
      </c>
      <c r="E53" s="197">
        <v>5</v>
      </c>
      <c r="F53" s="197">
        <v>0</v>
      </c>
      <c r="G53" s="198">
        <f>E53*F53</f>
        <v>0</v>
      </c>
      <c r="O53" s="192">
        <v>2</v>
      </c>
      <c r="AA53" s="166">
        <v>1</v>
      </c>
      <c r="AB53" s="166">
        <v>7</v>
      </c>
      <c r="AC53" s="166">
        <v>7</v>
      </c>
      <c r="AZ53" s="166">
        <v>2</v>
      </c>
      <c r="BA53" s="166">
        <f>IF(AZ53=1,G53,0)</f>
        <v>0</v>
      </c>
      <c r="BB53" s="166">
        <f>IF(AZ53=2,G53,0)</f>
        <v>0</v>
      </c>
      <c r="BC53" s="166">
        <f>IF(AZ53=3,G53,0)</f>
        <v>0</v>
      </c>
      <c r="BD53" s="166">
        <f>IF(AZ53=4,G53,0)</f>
        <v>0</v>
      </c>
      <c r="BE53" s="166">
        <f>IF(AZ53=5,G53,0)</f>
        <v>0</v>
      </c>
      <c r="CA53" s="199">
        <v>1</v>
      </c>
      <c r="CB53" s="199">
        <v>7</v>
      </c>
      <c r="CZ53" s="166">
        <v>0.00023</v>
      </c>
    </row>
    <row r="54" spans="1:104" ht="12.75">
      <c r="A54" s="193">
        <v>33</v>
      </c>
      <c r="B54" s="194" t="s">
        <v>167</v>
      </c>
      <c r="C54" s="195" t="s">
        <v>168</v>
      </c>
      <c r="D54" s="196" t="s">
        <v>95</v>
      </c>
      <c r="E54" s="197">
        <v>9</v>
      </c>
      <c r="F54" s="197">
        <v>0</v>
      </c>
      <c r="G54" s="198">
        <f>E54*F54</f>
        <v>0</v>
      </c>
      <c r="O54" s="192">
        <v>2</v>
      </c>
      <c r="AA54" s="166">
        <v>1</v>
      </c>
      <c r="AB54" s="166">
        <v>7</v>
      </c>
      <c r="AC54" s="166">
        <v>7</v>
      </c>
      <c r="AZ54" s="166">
        <v>2</v>
      </c>
      <c r="BA54" s="166">
        <f>IF(AZ54=1,G54,0)</f>
        <v>0</v>
      </c>
      <c r="BB54" s="166">
        <f>IF(AZ54=2,G54,0)</f>
        <v>0</v>
      </c>
      <c r="BC54" s="166">
        <f>IF(AZ54=3,G54,0)</f>
        <v>0</v>
      </c>
      <c r="BD54" s="166">
        <f>IF(AZ54=4,G54,0)</f>
        <v>0</v>
      </c>
      <c r="BE54" s="166">
        <f>IF(AZ54=5,G54,0)</f>
        <v>0</v>
      </c>
      <c r="CA54" s="199">
        <v>1</v>
      </c>
      <c r="CB54" s="199">
        <v>7</v>
      </c>
      <c r="CZ54" s="166">
        <v>0.00021</v>
      </c>
    </row>
    <row r="55" spans="1:104" ht="12.75">
      <c r="A55" s="193">
        <v>34</v>
      </c>
      <c r="B55" s="194" t="s">
        <v>169</v>
      </c>
      <c r="C55" s="195" t="s">
        <v>170</v>
      </c>
      <c r="D55" s="196" t="s">
        <v>106</v>
      </c>
      <c r="E55" s="197">
        <v>63</v>
      </c>
      <c r="F55" s="197">
        <v>0</v>
      </c>
      <c r="G55" s="198">
        <f>E55*F55</f>
        <v>0</v>
      </c>
      <c r="O55" s="192">
        <v>2</v>
      </c>
      <c r="AA55" s="166">
        <v>1</v>
      </c>
      <c r="AB55" s="166">
        <v>7</v>
      </c>
      <c r="AC55" s="166">
        <v>7</v>
      </c>
      <c r="AZ55" s="166">
        <v>2</v>
      </c>
      <c r="BA55" s="166">
        <f>IF(AZ55=1,G55,0)</f>
        <v>0</v>
      </c>
      <c r="BB55" s="166">
        <f>IF(AZ55=2,G55,0)</f>
        <v>0</v>
      </c>
      <c r="BC55" s="166">
        <f>IF(AZ55=3,G55,0)</f>
        <v>0</v>
      </c>
      <c r="BD55" s="166">
        <f>IF(AZ55=4,G55,0)</f>
        <v>0</v>
      </c>
      <c r="BE55" s="166">
        <f>IF(AZ55=5,G55,0)</f>
        <v>0</v>
      </c>
      <c r="CA55" s="199">
        <v>1</v>
      </c>
      <c r="CB55" s="199">
        <v>7</v>
      </c>
      <c r="CZ55" s="166">
        <v>0</v>
      </c>
    </row>
    <row r="56" spans="1:104" ht="12.75">
      <c r="A56" s="193">
        <v>35</v>
      </c>
      <c r="B56" s="194" t="s">
        <v>171</v>
      </c>
      <c r="C56" s="195" t="s">
        <v>172</v>
      </c>
      <c r="D56" s="196" t="s">
        <v>106</v>
      </c>
      <c r="E56" s="197">
        <v>63</v>
      </c>
      <c r="F56" s="197">
        <v>0</v>
      </c>
      <c r="G56" s="198">
        <f>E56*F56</f>
        <v>0</v>
      </c>
      <c r="O56" s="192">
        <v>2</v>
      </c>
      <c r="AA56" s="166">
        <v>1</v>
      </c>
      <c r="AB56" s="166">
        <v>7</v>
      </c>
      <c r="AC56" s="166">
        <v>7</v>
      </c>
      <c r="AZ56" s="166">
        <v>2</v>
      </c>
      <c r="BA56" s="166">
        <f>IF(AZ56=1,G56,0)</f>
        <v>0</v>
      </c>
      <c r="BB56" s="166">
        <f>IF(AZ56=2,G56,0)</f>
        <v>0</v>
      </c>
      <c r="BC56" s="166">
        <f>IF(AZ56=3,G56,0)</f>
        <v>0</v>
      </c>
      <c r="BD56" s="166">
        <f>IF(AZ56=4,G56,0)</f>
        <v>0</v>
      </c>
      <c r="BE56" s="166">
        <f>IF(AZ56=5,G56,0)</f>
        <v>0</v>
      </c>
      <c r="CA56" s="199">
        <v>1</v>
      </c>
      <c r="CB56" s="199">
        <v>7</v>
      </c>
      <c r="CZ56" s="166">
        <v>1E-05</v>
      </c>
    </row>
    <row r="57" spans="1:104" ht="12.75">
      <c r="A57" s="193">
        <v>36</v>
      </c>
      <c r="B57" s="194" t="s">
        <v>173</v>
      </c>
      <c r="C57" s="195" t="s">
        <v>174</v>
      </c>
      <c r="D57" s="196" t="s">
        <v>106</v>
      </c>
      <c r="E57" s="197">
        <v>25</v>
      </c>
      <c r="F57" s="197">
        <v>0</v>
      </c>
      <c r="G57" s="198">
        <f>E57*F57</f>
        <v>0</v>
      </c>
      <c r="O57" s="192">
        <v>2</v>
      </c>
      <c r="AA57" s="166">
        <v>3</v>
      </c>
      <c r="AB57" s="166">
        <v>7</v>
      </c>
      <c r="AC57" s="166">
        <v>28377014</v>
      </c>
      <c r="AZ57" s="166">
        <v>2</v>
      </c>
      <c r="BA57" s="166">
        <f>IF(AZ57=1,G57,0)</f>
        <v>0</v>
      </c>
      <c r="BB57" s="166">
        <f>IF(AZ57=2,G57,0)</f>
        <v>0</v>
      </c>
      <c r="BC57" s="166">
        <f>IF(AZ57=3,G57,0)</f>
        <v>0</v>
      </c>
      <c r="BD57" s="166">
        <f>IF(AZ57=4,G57,0)</f>
        <v>0</v>
      </c>
      <c r="BE57" s="166">
        <f>IF(AZ57=5,G57,0)</f>
        <v>0</v>
      </c>
      <c r="CA57" s="199">
        <v>3</v>
      </c>
      <c r="CB57" s="199">
        <v>7</v>
      </c>
      <c r="CZ57" s="166">
        <v>6E-05</v>
      </c>
    </row>
    <row r="58" spans="1:104" ht="12.75">
      <c r="A58" s="193">
        <v>37</v>
      </c>
      <c r="B58" s="194" t="s">
        <v>175</v>
      </c>
      <c r="C58" s="195" t="s">
        <v>176</v>
      </c>
      <c r="D58" s="196" t="s">
        <v>106</v>
      </c>
      <c r="E58" s="197">
        <v>30</v>
      </c>
      <c r="F58" s="197">
        <v>0</v>
      </c>
      <c r="G58" s="198">
        <f>E58*F58</f>
        <v>0</v>
      </c>
      <c r="O58" s="192">
        <v>2</v>
      </c>
      <c r="AA58" s="166">
        <v>3</v>
      </c>
      <c r="AB58" s="166">
        <v>7</v>
      </c>
      <c r="AC58" s="166">
        <v>28377015</v>
      </c>
      <c r="AZ58" s="166">
        <v>2</v>
      </c>
      <c r="BA58" s="166">
        <f>IF(AZ58=1,G58,0)</f>
        <v>0</v>
      </c>
      <c r="BB58" s="166">
        <f>IF(AZ58=2,G58,0)</f>
        <v>0</v>
      </c>
      <c r="BC58" s="166">
        <f>IF(AZ58=3,G58,0)</f>
        <v>0</v>
      </c>
      <c r="BD58" s="166">
        <f>IF(AZ58=4,G58,0)</f>
        <v>0</v>
      </c>
      <c r="BE58" s="166">
        <f>IF(AZ58=5,G58,0)</f>
        <v>0</v>
      </c>
      <c r="CA58" s="199">
        <v>3</v>
      </c>
      <c r="CB58" s="199">
        <v>7</v>
      </c>
      <c r="CZ58" s="166">
        <v>7E-05</v>
      </c>
    </row>
    <row r="59" spans="1:104" ht="12.75">
      <c r="A59" s="193">
        <v>38</v>
      </c>
      <c r="B59" s="194" t="s">
        <v>177</v>
      </c>
      <c r="C59" s="195" t="s">
        <v>178</v>
      </c>
      <c r="D59" s="196" t="s">
        <v>61</v>
      </c>
      <c r="E59" s="197"/>
      <c r="F59" s="197">
        <v>0</v>
      </c>
      <c r="G59" s="198">
        <f>E59*F59</f>
        <v>0</v>
      </c>
      <c r="O59" s="192">
        <v>2</v>
      </c>
      <c r="AA59" s="166">
        <v>7</v>
      </c>
      <c r="AB59" s="166">
        <v>1002</v>
      </c>
      <c r="AC59" s="166">
        <v>5</v>
      </c>
      <c r="AZ59" s="166">
        <v>2</v>
      </c>
      <c r="BA59" s="166">
        <f>IF(AZ59=1,G59,0)</f>
        <v>0</v>
      </c>
      <c r="BB59" s="166">
        <f>IF(AZ59=2,G59,0)</f>
        <v>0</v>
      </c>
      <c r="BC59" s="166">
        <f>IF(AZ59=3,G59,0)</f>
        <v>0</v>
      </c>
      <c r="BD59" s="166">
        <f>IF(AZ59=4,G59,0)</f>
        <v>0</v>
      </c>
      <c r="BE59" s="166">
        <f>IF(AZ59=5,G59,0)</f>
        <v>0</v>
      </c>
      <c r="CA59" s="199">
        <v>7</v>
      </c>
      <c r="CB59" s="199">
        <v>1002</v>
      </c>
      <c r="CZ59" s="166">
        <v>0</v>
      </c>
    </row>
    <row r="60" spans="1:57" ht="12.75">
      <c r="A60" s="200"/>
      <c r="B60" s="201" t="s">
        <v>73</v>
      </c>
      <c r="C60" s="202" t="str">
        <f>CONCATENATE(B47," ",C47)</f>
        <v>722 Vnitřní vodovod</v>
      </c>
      <c r="D60" s="203"/>
      <c r="E60" s="204"/>
      <c r="F60" s="205"/>
      <c r="G60" s="206">
        <f>SUM(G47:G59)</f>
        <v>0</v>
      </c>
      <c r="O60" s="192">
        <v>4</v>
      </c>
      <c r="BA60" s="207">
        <f>SUM(BA47:BA59)</f>
        <v>0</v>
      </c>
      <c r="BB60" s="207">
        <f>SUM(BB47:BB59)</f>
        <v>0</v>
      </c>
      <c r="BC60" s="207">
        <f>SUM(BC47:BC59)</f>
        <v>0</v>
      </c>
      <c r="BD60" s="207">
        <f>SUM(BD47:BD59)</f>
        <v>0</v>
      </c>
      <c r="BE60" s="207">
        <f>SUM(BE47:BE59)</f>
        <v>0</v>
      </c>
    </row>
    <row r="61" spans="1:15" ht="12.75">
      <c r="A61" s="185" t="s">
        <v>72</v>
      </c>
      <c r="B61" s="186" t="s">
        <v>179</v>
      </c>
      <c r="C61" s="187" t="s">
        <v>180</v>
      </c>
      <c r="D61" s="188"/>
      <c r="E61" s="189"/>
      <c r="F61" s="189"/>
      <c r="G61" s="190"/>
      <c r="H61" s="191"/>
      <c r="I61" s="191"/>
      <c r="O61" s="192">
        <v>1</v>
      </c>
    </row>
    <row r="62" spans="1:104" ht="12.75">
      <c r="A62" s="193">
        <v>39</v>
      </c>
      <c r="B62" s="194" t="s">
        <v>181</v>
      </c>
      <c r="C62" s="195" t="s">
        <v>182</v>
      </c>
      <c r="D62" s="196" t="s">
        <v>183</v>
      </c>
      <c r="E62" s="197">
        <v>6</v>
      </c>
      <c r="F62" s="197">
        <v>0</v>
      </c>
      <c r="G62" s="198">
        <f>E62*F62</f>
        <v>0</v>
      </c>
      <c r="O62" s="192">
        <v>2</v>
      </c>
      <c r="AA62" s="166">
        <v>1</v>
      </c>
      <c r="AB62" s="166">
        <v>7</v>
      </c>
      <c r="AC62" s="166">
        <v>7</v>
      </c>
      <c r="AZ62" s="166">
        <v>2</v>
      </c>
      <c r="BA62" s="166">
        <f>IF(AZ62=1,G62,0)</f>
        <v>0</v>
      </c>
      <c r="BB62" s="166">
        <f>IF(AZ62=2,G62,0)</f>
        <v>0</v>
      </c>
      <c r="BC62" s="166">
        <f>IF(AZ62=3,G62,0)</f>
        <v>0</v>
      </c>
      <c r="BD62" s="166">
        <f>IF(AZ62=4,G62,0)</f>
        <v>0</v>
      </c>
      <c r="BE62" s="166">
        <f>IF(AZ62=5,G62,0)</f>
        <v>0</v>
      </c>
      <c r="CA62" s="199">
        <v>1</v>
      </c>
      <c r="CB62" s="199">
        <v>7</v>
      </c>
      <c r="CZ62" s="166">
        <v>0</v>
      </c>
    </row>
    <row r="63" spans="1:104" ht="12.75">
      <c r="A63" s="193">
        <v>40</v>
      </c>
      <c r="B63" s="194" t="s">
        <v>184</v>
      </c>
      <c r="C63" s="195" t="s">
        <v>185</v>
      </c>
      <c r="D63" s="196" t="s">
        <v>95</v>
      </c>
      <c r="E63" s="197">
        <v>6</v>
      </c>
      <c r="F63" s="197">
        <v>0</v>
      </c>
      <c r="G63" s="198">
        <f>E63*F63</f>
        <v>0</v>
      </c>
      <c r="O63" s="192">
        <v>2</v>
      </c>
      <c r="AA63" s="166">
        <v>1</v>
      </c>
      <c r="AB63" s="166">
        <v>7</v>
      </c>
      <c r="AC63" s="166">
        <v>7</v>
      </c>
      <c r="AZ63" s="166">
        <v>2</v>
      </c>
      <c r="BA63" s="166">
        <f>IF(AZ63=1,G63,0)</f>
        <v>0</v>
      </c>
      <c r="BB63" s="166">
        <f>IF(AZ63=2,G63,0)</f>
        <v>0</v>
      </c>
      <c r="BC63" s="166">
        <f>IF(AZ63=3,G63,0)</f>
        <v>0</v>
      </c>
      <c r="BD63" s="166">
        <f>IF(AZ63=4,G63,0)</f>
        <v>0</v>
      </c>
      <c r="BE63" s="166">
        <f>IF(AZ63=5,G63,0)</f>
        <v>0</v>
      </c>
      <c r="CA63" s="199">
        <v>1</v>
      </c>
      <c r="CB63" s="199">
        <v>7</v>
      </c>
      <c r="CZ63" s="166">
        <v>0.00012</v>
      </c>
    </row>
    <row r="64" spans="1:57" ht="12.75">
      <c r="A64" s="200"/>
      <c r="B64" s="201" t="s">
        <v>73</v>
      </c>
      <c r="C64" s="202" t="str">
        <f>CONCATENATE(B61," ",C61)</f>
        <v>725 Zařizovací předměty</v>
      </c>
      <c r="D64" s="203"/>
      <c r="E64" s="204"/>
      <c r="F64" s="205"/>
      <c r="G64" s="206">
        <f>SUM(G61:G63)</f>
        <v>0</v>
      </c>
      <c r="O64" s="192">
        <v>4</v>
      </c>
      <c r="BA64" s="207">
        <f>SUM(BA61:BA63)</f>
        <v>0</v>
      </c>
      <c r="BB64" s="207">
        <f>SUM(BB61:BB63)</f>
        <v>0</v>
      </c>
      <c r="BC64" s="207">
        <f>SUM(BC61:BC63)</f>
        <v>0</v>
      </c>
      <c r="BD64" s="207">
        <f>SUM(BD61:BD63)</f>
        <v>0</v>
      </c>
      <c r="BE64" s="207">
        <f>SUM(BE61:BE63)</f>
        <v>0</v>
      </c>
    </row>
    <row r="65" spans="1:15" ht="12.75">
      <c r="A65" s="185" t="s">
        <v>72</v>
      </c>
      <c r="B65" s="186" t="s">
        <v>186</v>
      </c>
      <c r="C65" s="187" t="s">
        <v>187</v>
      </c>
      <c r="D65" s="188"/>
      <c r="E65" s="189"/>
      <c r="F65" s="189"/>
      <c r="G65" s="190"/>
      <c r="H65" s="191"/>
      <c r="I65" s="191"/>
      <c r="O65" s="192">
        <v>1</v>
      </c>
    </row>
    <row r="66" spans="1:104" ht="22.5">
      <c r="A66" s="193">
        <v>41</v>
      </c>
      <c r="B66" s="194" t="s">
        <v>188</v>
      </c>
      <c r="C66" s="195" t="s">
        <v>189</v>
      </c>
      <c r="D66" s="196" t="s">
        <v>190</v>
      </c>
      <c r="E66" s="197">
        <v>1</v>
      </c>
      <c r="F66" s="197">
        <v>0</v>
      </c>
      <c r="G66" s="198">
        <f>E66*F66</f>
        <v>0</v>
      </c>
      <c r="O66" s="192">
        <v>2</v>
      </c>
      <c r="AA66" s="166">
        <v>12</v>
      </c>
      <c r="AB66" s="166">
        <v>0</v>
      </c>
      <c r="AC66" s="166">
        <v>57</v>
      </c>
      <c r="AZ66" s="166">
        <v>2</v>
      </c>
      <c r="BA66" s="166">
        <f>IF(AZ66=1,G66,0)</f>
        <v>0</v>
      </c>
      <c r="BB66" s="166">
        <f>IF(AZ66=2,G66,0)</f>
        <v>0</v>
      </c>
      <c r="BC66" s="166">
        <f>IF(AZ66=3,G66,0)</f>
        <v>0</v>
      </c>
      <c r="BD66" s="166">
        <f>IF(AZ66=4,G66,0)</f>
        <v>0</v>
      </c>
      <c r="BE66" s="166">
        <f>IF(AZ66=5,G66,0)</f>
        <v>0</v>
      </c>
      <c r="CA66" s="199">
        <v>12</v>
      </c>
      <c r="CB66" s="199">
        <v>0</v>
      </c>
      <c r="CZ66" s="166">
        <v>0</v>
      </c>
    </row>
    <row r="67" spans="1:57" ht="12.75">
      <c r="A67" s="200"/>
      <c r="B67" s="201" t="s">
        <v>73</v>
      </c>
      <c r="C67" s="202" t="str">
        <f>CONCATENATE(B65," ",C65)</f>
        <v>767 Konstrukce zámečnické</v>
      </c>
      <c r="D67" s="203"/>
      <c r="E67" s="204"/>
      <c r="F67" s="205"/>
      <c r="G67" s="206">
        <f>SUM(G65:G66)</f>
        <v>0</v>
      </c>
      <c r="O67" s="192">
        <v>4</v>
      </c>
      <c r="BA67" s="207">
        <f>SUM(BA65:BA66)</f>
        <v>0</v>
      </c>
      <c r="BB67" s="207">
        <f>SUM(BB65:BB66)</f>
        <v>0</v>
      </c>
      <c r="BC67" s="207">
        <f>SUM(BC65:BC66)</f>
        <v>0</v>
      </c>
      <c r="BD67" s="207">
        <f>SUM(BD65:BD66)</f>
        <v>0</v>
      </c>
      <c r="BE67" s="207">
        <f>SUM(BE65:BE66)</f>
        <v>0</v>
      </c>
    </row>
    <row r="68" spans="1:15" ht="12.75">
      <c r="A68" s="185" t="s">
        <v>72</v>
      </c>
      <c r="B68" s="186" t="s">
        <v>191</v>
      </c>
      <c r="C68" s="187" t="s">
        <v>192</v>
      </c>
      <c r="D68" s="188"/>
      <c r="E68" s="189"/>
      <c r="F68" s="189"/>
      <c r="G68" s="190"/>
      <c r="H68" s="191"/>
      <c r="I68" s="191"/>
      <c r="O68" s="192">
        <v>1</v>
      </c>
    </row>
    <row r="69" spans="1:104" ht="12.75">
      <c r="A69" s="193">
        <v>42</v>
      </c>
      <c r="B69" s="194" t="s">
        <v>193</v>
      </c>
      <c r="C69" s="195" t="s">
        <v>194</v>
      </c>
      <c r="D69" s="196" t="s">
        <v>106</v>
      </c>
      <c r="E69" s="197">
        <v>12.5</v>
      </c>
      <c r="F69" s="197">
        <v>0</v>
      </c>
      <c r="G69" s="198">
        <f>E69*F69</f>
        <v>0</v>
      </c>
      <c r="O69" s="192">
        <v>2</v>
      </c>
      <c r="AA69" s="166">
        <v>1</v>
      </c>
      <c r="AB69" s="166">
        <v>7</v>
      </c>
      <c r="AC69" s="166">
        <v>7</v>
      </c>
      <c r="AZ69" s="166">
        <v>2</v>
      </c>
      <c r="BA69" s="166">
        <f>IF(AZ69=1,G69,0)</f>
        <v>0</v>
      </c>
      <c r="BB69" s="166">
        <f>IF(AZ69=2,G69,0)</f>
        <v>0</v>
      </c>
      <c r="BC69" s="166">
        <f>IF(AZ69=3,G69,0)</f>
        <v>0</v>
      </c>
      <c r="BD69" s="166">
        <f>IF(AZ69=4,G69,0)</f>
        <v>0</v>
      </c>
      <c r="BE69" s="166">
        <f>IF(AZ69=5,G69,0)</f>
        <v>0</v>
      </c>
      <c r="CA69" s="199">
        <v>1</v>
      </c>
      <c r="CB69" s="199">
        <v>7</v>
      </c>
      <c r="CZ69" s="166">
        <v>0.0091</v>
      </c>
    </row>
    <row r="70" spans="1:104" ht="12.75">
      <c r="A70" s="193">
        <v>43</v>
      </c>
      <c r="B70" s="194" t="s">
        <v>195</v>
      </c>
      <c r="C70" s="195" t="s">
        <v>196</v>
      </c>
      <c r="D70" s="196" t="s">
        <v>106</v>
      </c>
      <c r="E70" s="197">
        <v>1.4</v>
      </c>
      <c r="F70" s="197">
        <v>0</v>
      </c>
      <c r="G70" s="198">
        <f>E70*F70</f>
        <v>0</v>
      </c>
      <c r="O70" s="192">
        <v>2</v>
      </c>
      <c r="AA70" s="166">
        <v>1</v>
      </c>
      <c r="AB70" s="166">
        <v>7</v>
      </c>
      <c r="AC70" s="166">
        <v>7</v>
      </c>
      <c r="AZ70" s="166">
        <v>2</v>
      </c>
      <c r="BA70" s="166">
        <f>IF(AZ70=1,G70,0)</f>
        <v>0</v>
      </c>
      <c r="BB70" s="166">
        <f>IF(AZ70=2,G70,0)</f>
        <v>0</v>
      </c>
      <c r="BC70" s="166">
        <f>IF(AZ70=3,G70,0)</f>
        <v>0</v>
      </c>
      <c r="BD70" s="166">
        <f>IF(AZ70=4,G70,0)</f>
        <v>0</v>
      </c>
      <c r="BE70" s="166">
        <f>IF(AZ70=5,G70,0)</f>
        <v>0</v>
      </c>
      <c r="CA70" s="199">
        <v>1</v>
      </c>
      <c r="CB70" s="199">
        <v>7</v>
      </c>
      <c r="CZ70" s="166">
        <v>0.01516</v>
      </c>
    </row>
    <row r="71" spans="1:104" ht="12.75">
      <c r="A71" s="193">
        <v>44</v>
      </c>
      <c r="B71" s="194" t="s">
        <v>197</v>
      </c>
      <c r="C71" s="195" t="s">
        <v>198</v>
      </c>
      <c r="D71" s="196" t="s">
        <v>88</v>
      </c>
      <c r="E71" s="197">
        <v>2.5</v>
      </c>
      <c r="F71" s="197">
        <v>0</v>
      </c>
      <c r="G71" s="198">
        <f>E71*F71</f>
        <v>0</v>
      </c>
      <c r="O71" s="192">
        <v>2</v>
      </c>
      <c r="AA71" s="166">
        <v>3</v>
      </c>
      <c r="AB71" s="166">
        <v>7</v>
      </c>
      <c r="AC71" s="166">
        <v>59781346</v>
      </c>
      <c r="AZ71" s="166">
        <v>2</v>
      </c>
      <c r="BA71" s="166">
        <f>IF(AZ71=1,G71,0)</f>
        <v>0</v>
      </c>
      <c r="BB71" s="166">
        <f>IF(AZ71=2,G71,0)</f>
        <v>0</v>
      </c>
      <c r="BC71" s="166">
        <f>IF(AZ71=3,G71,0)</f>
        <v>0</v>
      </c>
      <c r="BD71" s="166">
        <f>IF(AZ71=4,G71,0)</f>
        <v>0</v>
      </c>
      <c r="BE71" s="166">
        <f>IF(AZ71=5,G71,0)</f>
        <v>0</v>
      </c>
      <c r="CA71" s="199">
        <v>3</v>
      </c>
      <c r="CB71" s="199">
        <v>7</v>
      </c>
      <c r="CZ71" s="166">
        <v>0.0105</v>
      </c>
    </row>
    <row r="72" spans="1:104" ht="12.75">
      <c r="A72" s="193">
        <v>45</v>
      </c>
      <c r="B72" s="194" t="s">
        <v>199</v>
      </c>
      <c r="C72" s="195" t="s">
        <v>200</v>
      </c>
      <c r="D72" s="196" t="s">
        <v>61</v>
      </c>
      <c r="E72" s="197"/>
      <c r="F72" s="197">
        <v>0</v>
      </c>
      <c r="G72" s="198">
        <f>E72*F72</f>
        <v>0</v>
      </c>
      <c r="O72" s="192">
        <v>2</v>
      </c>
      <c r="AA72" s="166">
        <v>7</v>
      </c>
      <c r="AB72" s="166">
        <v>1002</v>
      </c>
      <c r="AC72" s="166">
        <v>5</v>
      </c>
      <c r="AZ72" s="166">
        <v>2</v>
      </c>
      <c r="BA72" s="166">
        <f>IF(AZ72=1,G72,0)</f>
        <v>0</v>
      </c>
      <c r="BB72" s="166">
        <f>IF(AZ72=2,G72,0)</f>
        <v>0</v>
      </c>
      <c r="BC72" s="166">
        <f>IF(AZ72=3,G72,0)</f>
        <v>0</v>
      </c>
      <c r="BD72" s="166">
        <f>IF(AZ72=4,G72,0)</f>
        <v>0</v>
      </c>
      <c r="BE72" s="166">
        <f>IF(AZ72=5,G72,0)</f>
        <v>0</v>
      </c>
      <c r="CA72" s="199">
        <v>7</v>
      </c>
      <c r="CB72" s="199">
        <v>1002</v>
      </c>
      <c r="CZ72" s="166">
        <v>0</v>
      </c>
    </row>
    <row r="73" spans="1:57" ht="12.75">
      <c r="A73" s="200"/>
      <c r="B73" s="201" t="s">
        <v>73</v>
      </c>
      <c r="C73" s="202" t="str">
        <f>CONCATENATE(B68," ",C68)</f>
        <v>771 Podlahy z dlaždic a obklady</v>
      </c>
      <c r="D73" s="203"/>
      <c r="E73" s="204"/>
      <c r="F73" s="205"/>
      <c r="G73" s="206">
        <f>SUM(G68:G72)</f>
        <v>0</v>
      </c>
      <c r="O73" s="192">
        <v>4</v>
      </c>
      <c r="BA73" s="207">
        <f>SUM(BA68:BA72)</f>
        <v>0</v>
      </c>
      <c r="BB73" s="207">
        <f>SUM(BB68:BB72)</f>
        <v>0</v>
      </c>
      <c r="BC73" s="207">
        <f>SUM(BC68:BC72)</f>
        <v>0</v>
      </c>
      <c r="BD73" s="207">
        <f>SUM(BD68:BD72)</f>
        <v>0</v>
      </c>
      <c r="BE73" s="207">
        <f>SUM(BE68:BE72)</f>
        <v>0</v>
      </c>
    </row>
    <row r="74" spans="1:15" ht="12.75">
      <c r="A74" s="185" t="s">
        <v>72</v>
      </c>
      <c r="B74" s="186" t="s">
        <v>201</v>
      </c>
      <c r="C74" s="187" t="s">
        <v>202</v>
      </c>
      <c r="D74" s="188"/>
      <c r="E74" s="189"/>
      <c r="F74" s="189"/>
      <c r="G74" s="190"/>
      <c r="H74" s="191"/>
      <c r="I74" s="191"/>
      <c r="O74" s="192">
        <v>1</v>
      </c>
    </row>
    <row r="75" spans="1:104" ht="12.75">
      <c r="A75" s="193">
        <v>46</v>
      </c>
      <c r="B75" s="194" t="s">
        <v>203</v>
      </c>
      <c r="C75" s="195" t="s">
        <v>204</v>
      </c>
      <c r="D75" s="196" t="s">
        <v>88</v>
      </c>
      <c r="E75" s="197">
        <v>46.13</v>
      </c>
      <c r="F75" s="197">
        <v>0</v>
      </c>
      <c r="G75" s="198">
        <f>E75*F75</f>
        <v>0</v>
      </c>
      <c r="O75" s="192">
        <v>2</v>
      </c>
      <c r="AA75" s="166">
        <v>1</v>
      </c>
      <c r="AB75" s="166">
        <v>7</v>
      </c>
      <c r="AC75" s="166">
        <v>7</v>
      </c>
      <c r="AZ75" s="166">
        <v>2</v>
      </c>
      <c r="BA75" s="166">
        <f>IF(AZ75=1,G75,0)</f>
        <v>0</v>
      </c>
      <c r="BB75" s="166">
        <f>IF(AZ75=2,G75,0)</f>
        <v>0</v>
      </c>
      <c r="BC75" s="166">
        <f>IF(AZ75=3,G75,0)</f>
        <v>0</v>
      </c>
      <c r="BD75" s="166">
        <f>IF(AZ75=4,G75,0)</f>
        <v>0</v>
      </c>
      <c r="BE75" s="166">
        <f>IF(AZ75=5,G75,0)</f>
        <v>0</v>
      </c>
      <c r="CA75" s="199">
        <v>1</v>
      </c>
      <c r="CB75" s="199">
        <v>7</v>
      </c>
      <c r="CZ75" s="166">
        <v>0</v>
      </c>
    </row>
    <row r="76" spans="1:104" ht="12.75">
      <c r="A76" s="193">
        <v>47</v>
      </c>
      <c r="B76" s="194" t="s">
        <v>205</v>
      </c>
      <c r="C76" s="195" t="s">
        <v>206</v>
      </c>
      <c r="D76" s="196" t="s">
        <v>88</v>
      </c>
      <c r="E76" s="197">
        <v>46.13</v>
      </c>
      <c r="F76" s="197">
        <v>0</v>
      </c>
      <c r="G76" s="198">
        <f>E76*F76</f>
        <v>0</v>
      </c>
      <c r="O76" s="192">
        <v>2</v>
      </c>
      <c r="AA76" s="166">
        <v>1</v>
      </c>
      <c r="AB76" s="166">
        <v>7</v>
      </c>
      <c r="AC76" s="166">
        <v>7</v>
      </c>
      <c r="AZ76" s="166">
        <v>2</v>
      </c>
      <c r="BA76" s="166">
        <f>IF(AZ76=1,G76,0)</f>
        <v>0</v>
      </c>
      <c r="BB76" s="166">
        <f>IF(AZ76=2,G76,0)</f>
        <v>0</v>
      </c>
      <c r="BC76" s="166">
        <f>IF(AZ76=3,G76,0)</f>
        <v>0</v>
      </c>
      <c r="BD76" s="166">
        <f>IF(AZ76=4,G76,0)</f>
        <v>0</v>
      </c>
      <c r="BE76" s="166">
        <f>IF(AZ76=5,G76,0)</f>
        <v>0</v>
      </c>
      <c r="CA76" s="199">
        <v>1</v>
      </c>
      <c r="CB76" s="199">
        <v>7</v>
      </c>
      <c r="CZ76" s="166">
        <v>0</v>
      </c>
    </row>
    <row r="77" spans="1:104" ht="12.75">
      <c r="A77" s="193">
        <v>48</v>
      </c>
      <c r="B77" s="194" t="s">
        <v>207</v>
      </c>
      <c r="C77" s="195" t="s">
        <v>208</v>
      </c>
      <c r="D77" s="196" t="s">
        <v>88</v>
      </c>
      <c r="E77" s="197">
        <v>66</v>
      </c>
      <c r="F77" s="197">
        <v>0</v>
      </c>
      <c r="G77" s="198">
        <f>E77*F77</f>
        <v>0</v>
      </c>
      <c r="O77" s="192">
        <v>2</v>
      </c>
      <c r="AA77" s="166">
        <v>1</v>
      </c>
      <c r="AB77" s="166">
        <v>7</v>
      </c>
      <c r="AC77" s="166">
        <v>7</v>
      </c>
      <c r="AZ77" s="166">
        <v>2</v>
      </c>
      <c r="BA77" s="166">
        <f>IF(AZ77=1,G77,0)</f>
        <v>0</v>
      </c>
      <c r="BB77" s="166">
        <f>IF(AZ77=2,G77,0)</f>
        <v>0</v>
      </c>
      <c r="BC77" s="166">
        <f>IF(AZ77=3,G77,0)</f>
        <v>0</v>
      </c>
      <c r="BD77" s="166">
        <f>IF(AZ77=4,G77,0)</f>
        <v>0</v>
      </c>
      <c r="BE77" s="166">
        <f>IF(AZ77=5,G77,0)</f>
        <v>0</v>
      </c>
      <c r="CA77" s="199">
        <v>1</v>
      </c>
      <c r="CB77" s="199">
        <v>7</v>
      </c>
      <c r="CZ77" s="166">
        <v>0.00467</v>
      </c>
    </row>
    <row r="78" spans="1:104" ht="12.75">
      <c r="A78" s="193">
        <v>49</v>
      </c>
      <c r="B78" s="194" t="s">
        <v>209</v>
      </c>
      <c r="C78" s="195" t="s">
        <v>210</v>
      </c>
      <c r="D78" s="196" t="s">
        <v>88</v>
      </c>
      <c r="E78" s="197">
        <v>46.13</v>
      </c>
      <c r="F78" s="197">
        <v>0</v>
      </c>
      <c r="G78" s="198">
        <f>E78*F78</f>
        <v>0</v>
      </c>
      <c r="O78" s="192">
        <v>2</v>
      </c>
      <c r="AA78" s="166">
        <v>1</v>
      </c>
      <c r="AB78" s="166">
        <v>7</v>
      </c>
      <c r="AC78" s="166">
        <v>7</v>
      </c>
      <c r="AZ78" s="166">
        <v>2</v>
      </c>
      <c r="BA78" s="166">
        <f>IF(AZ78=1,G78,0)</f>
        <v>0</v>
      </c>
      <c r="BB78" s="166">
        <f>IF(AZ78=2,G78,0)</f>
        <v>0</v>
      </c>
      <c r="BC78" s="166">
        <f>IF(AZ78=3,G78,0)</f>
        <v>0</v>
      </c>
      <c r="BD78" s="166">
        <f>IF(AZ78=4,G78,0)</f>
        <v>0</v>
      </c>
      <c r="BE78" s="166">
        <f>IF(AZ78=5,G78,0)</f>
        <v>0</v>
      </c>
      <c r="CA78" s="199">
        <v>1</v>
      </c>
      <c r="CB78" s="199">
        <v>7</v>
      </c>
      <c r="CZ78" s="166">
        <v>0.00011</v>
      </c>
    </row>
    <row r="79" spans="1:104" ht="12.75">
      <c r="A79" s="193">
        <v>50</v>
      </c>
      <c r="B79" s="194" t="s">
        <v>211</v>
      </c>
      <c r="C79" s="195" t="s">
        <v>212</v>
      </c>
      <c r="D79" s="196" t="s">
        <v>88</v>
      </c>
      <c r="E79" s="197">
        <v>17.48</v>
      </c>
      <c r="F79" s="197">
        <v>0</v>
      </c>
      <c r="G79" s="198">
        <f>E79*F79</f>
        <v>0</v>
      </c>
      <c r="O79" s="192">
        <v>2</v>
      </c>
      <c r="AA79" s="166">
        <v>1</v>
      </c>
      <c r="AB79" s="166">
        <v>7</v>
      </c>
      <c r="AC79" s="166">
        <v>7</v>
      </c>
      <c r="AZ79" s="166">
        <v>2</v>
      </c>
      <c r="BA79" s="166">
        <f>IF(AZ79=1,G79,0)</f>
        <v>0</v>
      </c>
      <c r="BB79" s="166">
        <f>IF(AZ79=2,G79,0)</f>
        <v>0</v>
      </c>
      <c r="BC79" s="166">
        <f>IF(AZ79=3,G79,0)</f>
        <v>0</v>
      </c>
      <c r="BD79" s="166">
        <f>IF(AZ79=4,G79,0)</f>
        <v>0</v>
      </c>
      <c r="BE79" s="166">
        <f>IF(AZ79=5,G79,0)</f>
        <v>0</v>
      </c>
      <c r="CA79" s="199">
        <v>1</v>
      </c>
      <c r="CB79" s="199">
        <v>7</v>
      </c>
      <c r="CZ79" s="166">
        <v>0</v>
      </c>
    </row>
    <row r="80" spans="1:104" ht="12.75">
      <c r="A80" s="193">
        <v>51</v>
      </c>
      <c r="B80" s="194" t="s">
        <v>213</v>
      </c>
      <c r="C80" s="195" t="s">
        <v>214</v>
      </c>
      <c r="D80" s="196" t="s">
        <v>106</v>
      </c>
      <c r="E80" s="197">
        <v>75.45</v>
      </c>
      <c r="F80" s="197">
        <v>0</v>
      </c>
      <c r="G80" s="198">
        <f>E80*F80</f>
        <v>0</v>
      </c>
      <c r="O80" s="192">
        <v>2</v>
      </c>
      <c r="AA80" s="166">
        <v>1</v>
      </c>
      <c r="AB80" s="166">
        <v>7</v>
      </c>
      <c r="AC80" s="166">
        <v>7</v>
      </c>
      <c r="AZ80" s="166">
        <v>2</v>
      </c>
      <c r="BA80" s="166">
        <f>IF(AZ80=1,G80,0)</f>
        <v>0</v>
      </c>
      <c r="BB80" s="166">
        <f>IF(AZ80=2,G80,0)</f>
        <v>0</v>
      </c>
      <c r="BC80" s="166">
        <f>IF(AZ80=3,G80,0)</f>
        <v>0</v>
      </c>
      <c r="BD80" s="166">
        <f>IF(AZ80=4,G80,0)</f>
        <v>0</v>
      </c>
      <c r="BE80" s="166">
        <f>IF(AZ80=5,G80,0)</f>
        <v>0</v>
      </c>
      <c r="CA80" s="199">
        <v>1</v>
      </c>
      <c r="CB80" s="199">
        <v>7</v>
      </c>
      <c r="CZ80" s="166">
        <v>0</v>
      </c>
    </row>
    <row r="81" spans="1:104" ht="12.75">
      <c r="A81" s="193">
        <v>52</v>
      </c>
      <c r="B81" s="194" t="s">
        <v>215</v>
      </c>
      <c r="C81" s="195" t="s">
        <v>216</v>
      </c>
      <c r="D81" s="196" t="s">
        <v>106</v>
      </c>
      <c r="E81" s="197">
        <v>88.14</v>
      </c>
      <c r="F81" s="197">
        <v>0</v>
      </c>
      <c r="G81" s="198">
        <f>E81*F81</f>
        <v>0</v>
      </c>
      <c r="O81" s="192">
        <v>2</v>
      </c>
      <c r="AA81" s="166">
        <v>3</v>
      </c>
      <c r="AB81" s="166">
        <v>7</v>
      </c>
      <c r="AC81" s="166" t="s">
        <v>215</v>
      </c>
      <c r="AZ81" s="166">
        <v>2</v>
      </c>
      <c r="BA81" s="166">
        <f>IF(AZ81=1,G81,0)</f>
        <v>0</v>
      </c>
      <c r="BB81" s="166">
        <f>IF(AZ81=2,G81,0)</f>
        <v>0</v>
      </c>
      <c r="BC81" s="166">
        <f>IF(AZ81=3,G81,0)</f>
        <v>0</v>
      </c>
      <c r="BD81" s="166">
        <f>IF(AZ81=4,G81,0)</f>
        <v>0</v>
      </c>
      <c r="BE81" s="166">
        <f>IF(AZ81=5,G81,0)</f>
        <v>0</v>
      </c>
      <c r="CA81" s="199">
        <v>3</v>
      </c>
      <c r="CB81" s="199">
        <v>7</v>
      </c>
      <c r="CZ81" s="166">
        <v>0.00022</v>
      </c>
    </row>
    <row r="82" spans="1:104" ht="12.75">
      <c r="A82" s="193">
        <v>53</v>
      </c>
      <c r="B82" s="194" t="s">
        <v>197</v>
      </c>
      <c r="C82" s="195" t="s">
        <v>198</v>
      </c>
      <c r="D82" s="196" t="s">
        <v>88</v>
      </c>
      <c r="E82" s="197">
        <v>70</v>
      </c>
      <c r="F82" s="197">
        <v>0</v>
      </c>
      <c r="G82" s="198">
        <f>E82*F82</f>
        <v>0</v>
      </c>
      <c r="O82" s="192">
        <v>2</v>
      </c>
      <c r="AA82" s="166">
        <v>3</v>
      </c>
      <c r="AB82" s="166">
        <v>7</v>
      </c>
      <c r="AC82" s="166">
        <v>59781346</v>
      </c>
      <c r="AZ82" s="166">
        <v>2</v>
      </c>
      <c r="BA82" s="166">
        <f>IF(AZ82=1,G82,0)</f>
        <v>0</v>
      </c>
      <c r="BB82" s="166">
        <f>IF(AZ82=2,G82,0)</f>
        <v>0</v>
      </c>
      <c r="BC82" s="166">
        <f>IF(AZ82=3,G82,0)</f>
        <v>0</v>
      </c>
      <c r="BD82" s="166">
        <f>IF(AZ82=4,G82,0)</f>
        <v>0</v>
      </c>
      <c r="BE82" s="166">
        <f>IF(AZ82=5,G82,0)</f>
        <v>0</v>
      </c>
      <c r="CA82" s="199">
        <v>3</v>
      </c>
      <c r="CB82" s="199">
        <v>7</v>
      </c>
      <c r="CZ82" s="166">
        <v>0.0105</v>
      </c>
    </row>
    <row r="83" spans="1:104" ht="12.75">
      <c r="A83" s="193">
        <v>54</v>
      </c>
      <c r="B83" s="194" t="s">
        <v>217</v>
      </c>
      <c r="C83" s="195" t="s">
        <v>218</v>
      </c>
      <c r="D83" s="196" t="s">
        <v>61</v>
      </c>
      <c r="E83" s="197"/>
      <c r="F83" s="197">
        <v>0</v>
      </c>
      <c r="G83" s="198">
        <f>E83*F83</f>
        <v>0</v>
      </c>
      <c r="O83" s="192">
        <v>2</v>
      </c>
      <c r="AA83" s="166">
        <v>7</v>
      </c>
      <c r="AB83" s="166">
        <v>1002</v>
      </c>
      <c r="AC83" s="166">
        <v>5</v>
      </c>
      <c r="AZ83" s="166">
        <v>2</v>
      </c>
      <c r="BA83" s="166">
        <f>IF(AZ83=1,G83,0)</f>
        <v>0</v>
      </c>
      <c r="BB83" s="166">
        <f>IF(AZ83=2,G83,0)</f>
        <v>0</v>
      </c>
      <c r="BC83" s="166">
        <f>IF(AZ83=3,G83,0)</f>
        <v>0</v>
      </c>
      <c r="BD83" s="166">
        <f>IF(AZ83=4,G83,0)</f>
        <v>0</v>
      </c>
      <c r="BE83" s="166">
        <f>IF(AZ83=5,G83,0)</f>
        <v>0</v>
      </c>
      <c r="CA83" s="199">
        <v>7</v>
      </c>
      <c r="CB83" s="199">
        <v>1002</v>
      </c>
      <c r="CZ83" s="166">
        <v>0</v>
      </c>
    </row>
    <row r="84" spans="1:57" ht="12.75">
      <c r="A84" s="200"/>
      <c r="B84" s="201" t="s">
        <v>73</v>
      </c>
      <c r="C84" s="202" t="str">
        <f>CONCATENATE(B74," ",C74)</f>
        <v>781 Obklady keramické</v>
      </c>
      <c r="D84" s="203"/>
      <c r="E84" s="204"/>
      <c r="F84" s="205"/>
      <c r="G84" s="206">
        <f>SUM(G74:G83)</f>
        <v>0</v>
      </c>
      <c r="O84" s="192">
        <v>4</v>
      </c>
      <c r="BA84" s="207">
        <f>SUM(BA74:BA83)</f>
        <v>0</v>
      </c>
      <c r="BB84" s="207">
        <f>SUM(BB74:BB83)</f>
        <v>0</v>
      </c>
      <c r="BC84" s="207">
        <f>SUM(BC74:BC83)</f>
        <v>0</v>
      </c>
      <c r="BD84" s="207">
        <f>SUM(BD74:BD83)</f>
        <v>0</v>
      </c>
      <c r="BE84" s="207">
        <f>SUM(BE74:BE83)</f>
        <v>0</v>
      </c>
    </row>
    <row r="85" spans="1:15" ht="12.75">
      <c r="A85" s="185" t="s">
        <v>72</v>
      </c>
      <c r="B85" s="186" t="s">
        <v>219</v>
      </c>
      <c r="C85" s="187" t="s">
        <v>220</v>
      </c>
      <c r="D85" s="188"/>
      <c r="E85" s="189"/>
      <c r="F85" s="189"/>
      <c r="G85" s="190"/>
      <c r="H85" s="191"/>
      <c r="I85" s="191"/>
      <c r="O85" s="192">
        <v>1</v>
      </c>
    </row>
    <row r="86" spans="1:104" ht="12.75">
      <c r="A86" s="193">
        <v>55</v>
      </c>
      <c r="B86" s="194" t="s">
        <v>221</v>
      </c>
      <c r="C86" s="195" t="s">
        <v>222</v>
      </c>
      <c r="D86" s="196" t="s">
        <v>88</v>
      </c>
      <c r="E86" s="197">
        <v>105</v>
      </c>
      <c r="F86" s="197">
        <v>0</v>
      </c>
      <c r="G86" s="198">
        <f>E86*F86</f>
        <v>0</v>
      </c>
      <c r="O86" s="192">
        <v>2</v>
      </c>
      <c r="AA86" s="166">
        <v>12</v>
      </c>
      <c r="AB86" s="166">
        <v>0</v>
      </c>
      <c r="AC86" s="166">
        <v>56</v>
      </c>
      <c r="AZ86" s="166">
        <v>2</v>
      </c>
      <c r="BA86" s="166">
        <f>IF(AZ86=1,G86,0)</f>
        <v>0</v>
      </c>
      <c r="BB86" s="166">
        <f>IF(AZ86=2,G86,0)</f>
        <v>0</v>
      </c>
      <c r="BC86" s="166">
        <f>IF(AZ86=3,G86,0)</f>
        <v>0</v>
      </c>
      <c r="BD86" s="166">
        <f>IF(AZ86=4,G86,0)</f>
        <v>0</v>
      </c>
      <c r="BE86" s="166">
        <f>IF(AZ86=5,G86,0)</f>
        <v>0</v>
      </c>
      <c r="CA86" s="199">
        <v>12</v>
      </c>
      <c r="CB86" s="199">
        <v>0</v>
      </c>
      <c r="CZ86" s="166">
        <v>0</v>
      </c>
    </row>
    <row r="87" spans="1:57" ht="12.75">
      <c r="A87" s="200"/>
      <c r="B87" s="201" t="s">
        <v>73</v>
      </c>
      <c r="C87" s="202" t="str">
        <f>CONCATENATE(B85," ",C85)</f>
        <v>784 Malby</v>
      </c>
      <c r="D87" s="203"/>
      <c r="E87" s="204"/>
      <c r="F87" s="205"/>
      <c r="G87" s="206">
        <f>SUM(G85:G86)</f>
        <v>0</v>
      </c>
      <c r="O87" s="192">
        <v>4</v>
      </c>
      <c r="BA87" s="207">
        <f>SUM(BA85:BA86)</f>
        <v>0</v>
      </c>
      <c r="BB87" s="207">
        <f>SUM(BB85:BB86)</f>
        <v>0</v>
      </c>
      <c r="BC87" s="207">
        <f>SUM(BC85:BC86)</f>
        <v>0</v>
      </c>
      <c r="BD87" s="207">
        <f>SUM(BD85:BD86)</f>
        <v>0</v>
      </c>
      <c r="BE87" s="207">
        <f>SUM(BE85:BE86)</f>
        <v>0</v>
      </c>
    </row>
    <row r="88" ht="12.75">
      <c r="E88" s="166"/>
    </row>
    <row r="89" ht="12.75">
      <c r="E89" s="166"/>
    </row>
    <row r="90" ht="12.75">
      <c r="E90" s="166"/>
    </row>
    <row r="91" ht="12.75">
      <c r="E91" s="166"/>
    </row>
    <row r="92" ht="12.75">
      <c r="E92" s="166"/>
    </row>
    <row r="93" ht="12.75">
      <c r="E93" s="166"/>
    </row>
    <row r="94" ht="12.75">
      <c r="E94" s="166"/>
    </row>
    <row r="95" ht="12.75">
      <c r="E95" s="166"/>
    </row>
    <row r="96" ht="12.75">
      <c r="E96" s="166"/>
    </row>
    <row r="97" ht="12.75">
      <c r="E97" s="166"/>
    </row>
    <row r="98" ht="12.75">
      <c r="E98" s="166"/>
    </row>
    <row r="99" ht="12.75">
      <c r="E99" s="166"/>
    </row>
    <row r="100" ht="12.75">
      <c r="E100" s="166"/>
    </row>
    <row r="101" ht="12.75">
      <c r="E101" s="166"/>
    </row>
    <row r="102" ht="12.75">
      <c r="E102" s="166"/>
    </row>
    <row r="103" ht="12.75">
      <c r="E103" s="166"/>
    </row>
    <row r="104" ht="12.75">
      <c r="E104" s="166"/>
    </row>
    <row r="105" ht="12.75">
      <c r="E105" s="166"/>
    </row>
    <row r="106" ht="12.75">
      <c r="E106" s="166"/>
    </row>
    <row r="107" ht="12.75">
      <c r="E107" s="166"/>
    </row>
    <row r="108" ht="12.75">
      <c r="E108" s="166"/>
    </row>
    <row r="109" ht="12.75">
      <c r="E109" s="166"/>
    </row>
    <row r="110" ht="12.75">
      <c r="E110" s="166"/>
    </row>
    <row r="111" spans="1:7" ht="12.75">
      <c r="A111" s="208"/>
      <c r="B111" s="208"/>
      <c r="C111" s="208"/>
      <c r="D111" s="208"/>
      <c r="E111" s="208"/>
      <c r="F111" s="208"/>
      <c r="G111" s="208"/>
    </row>
    <row r="112" spans="1:7" ht="12.75">
      <c r="A112" s="208"/>
      <c r="B112" s="208"/>
      <c r="C112" s="208"/>
      <c r="D112" s="208"/>
      <c r="E112" s="208"/>
      <c r="F112" s="208"/>
      <c r="G112" s="208"/>
    </row>
    <row r="113" spans="1:7" ht="12.75">
      <c r="A113" s="208"/>
      <c r="B113" s="208"/>
      <c r="C113" s="208"/>
      <c r="D113" s="208"/>
      <c r="E113" s="208"/>
      <c r="F113" s="208"/>
      <c r="G113" s="208"/>
    </row>
    <row r="114" spans="1:7" ht="12.75">
      <c r="A114" s="208"/>
      <c r="B114" s="208"/>
      <c r="C114" s="208"/>
      <c r="D114" s="208"/>
      <c r="E114" s="208"/>
      <c r="F114" s="208"/>
      <c r="G114" s="208"/>
    </row>
    <row r="115" ht="12.75">
      <c r="E115" s="166"/>
    </row>
    <row r="116" ht="12.75">
      <c r="E116" s="166"/>
    </row>
    <row r="117" ht="12.75">
      <c r="E117" s="166"/>
    </row>
    <row r="118" ht="12.75">
      <c r="E118" s="166"/>
    </row>
    <row r="119" ht="12.75">
      <c r="E119" s="166"/>
    </row>
    <row r="120" ht="12.75">
      <c r="E120" s="166"/>
    </row>
    <row r="121" ht="12.75">
      <c r="E121" s="166"/>
    </row>
    <row r="122" ht="12.75">
      <c r="E122" s="166"/>
    </row>
    <row r="123" ht="12.75">
      <c r="E123" s="166"/>
    </row>
    <row r="124" ht="12.75">
      <c r="E124" s="166"/>
    </row>
    <row r="125" ht="12.75">
      <c r="E125" s="166"/>
    </row>
    <row r="126" ht="12.75">
      <c r="E126" s="166"/>
    </row>
    <row r="127" ht="12.75">
      <c r="E127" s="166"/>
    </row>
    <row r="128" ht="12.75">
      <c r="E128" s="166"/>
    </row>
    <row r="129" ht="12.75">
      <c r="E129" s="166"/>
    </row>
    <row r="130" ht="12.75">
      <c r="E130" s="166"/>
    </row>
    <row r="131" ht="12.75">
      <c r="E131" s="166"/>
    </row>
    <row r="132" ht="12.75">
      <c r="E132" s="166"/>
    </row>
    <row r="133" ht="12.75">
      <c r="E133" s="166"/>
    </row>
    <row r="134" ht="12.75">
      <c r="E134" s="166"/>
    </row>
    <row r="135" ht="12.75">
      <c r="E135" s="166"/>
    </row>
    <row r="136" ht="12.75">
      <c r="E136" s="166"/>
    </row>
    <row r="137" ht="12.75">
      <c r="E137" s="166"/>
    </row>
    <row r="138" ht="12.75">
      <c r="E138" s="166"/>
    </row>
    <row r="139" ht="12.75">
      <c r="E139" s="166"/>
    </row>
    <row r="140" ht="12.75">
      <c r="E140" s="166"/>
    </row>
    <row r="141" ht="12.75">
      <c r="E141" s="166"/>
    </row>
    <row r="142" ht="12.75">
      <c r="E142" s="166"/>
    </row>
    <row r="143" ht="12.75">
      <c r="E143" s="166"/>
    </row>
    <row r="144" ht="12.75">
      <c r="E144" s="166"/>
    </row>
    <row r="145" ht="12.75">
      <c r="E145" s="166"/>
    </row>
    <row r="146" spans="1:2" ht="12.75">
      <c r="A146" s="209"/>
      <c r="B146" s="209"/>
    </row>
    <row r="147" spans="1:7" ht="12.75">
      <c r="A147" s="208"/>
      <c r="B147" s="208"/>
      <c r="C147" s="211"/>
      <c r="D147" s="211"/>
      <c r="E147" s="212"/>
      <c r="F147" s="211"/>
      <c r="G147" s="213"/>
    </row>
    <row r="148" spans="1:7" ht="12.75">
      <c r="A148" s="214"/>
      <c r="B148" s="214"/>
      <c r="C148" s="208"/>
      <c r="D148" s="208"/>
      <c r="E148" s="215"/>
      <c r="F148" s="208"/>
      <c r="G148" s="208"/>
    </row>
    <row r="149" spans="1:7" ht="12.75">
      <c r="A149" s="208"/>
      <c r="B149" s="208"/>
      <c r="C149" s="208"/>
      <c r="D149" s="208"/>
      <c r="E149" s="215"/>
      <c r="F149" s="208"/>
      <c r="G149" s="208"/>
    </row>
    <row r="150" spans="1:7" ht="12.75">
      <c r="A150" s="208"/>
      <c r="B150" s="208"/>
      <c r="C150" s="208"/>
      <c r="D150" s="208"/>
      <c r="E150" s="215"/>
      <c r="F150" s="208"/>
      <c r="G150" s="208"/>
    </row>
    <row r="151" spans="1:7" ht="12.75">
      <c r="A151" s="208"/>
      <c r="B151" s="208"/>
      <c r="C151" s="208"/>
      <c r="D151" s="208"/>
      <c r="E151" s="215"/>
      <c r="F151" s="208"/>
      <c r="G151" s="208"/>
    </row>
    <row r="152" spans="1:7" ht="12.75">
      <c r="A152" s="208"/>
      <c r="B152" s="208"/>
      <c r="C152" s="208"/>
      <c r="D152" s="208"/>
      <c r="E152" s="215"/>
      <c r="F152" s="208"/>
      <c r="G152" s="208"/>
    </row>
    <row r="153" spans="1:7" ht="12.75">
      <c r="A153" s="208"/>
      <c r="B153" s="208"/>
      <c r="C153" s="208"/>
      <c r="D153" s="208"/>
      <c r="E153" s="215"/>
      <c r="F153" s="208"/>
      <c r="G153" s="208"/>
    </row>
    <row r="154" spans="1:7" ht="12.75">
      <c r="A154" s="208"/>
      <c r="B154" s="208"/>
      <c r="C154" s="208"/>
      <c r="D154" s="208"/>
      <c r="E154" s="215"/>
      <c r="F154" s="208"/>
      <c r="G154" s="208"/>
    </row>
    <row r="155" spans="1:7" ht="12.75">
      <c r="A155" s="208"/>
      <c r="B155" s="208"/>
      <c r="C155" s="208"/>
      <c r="D155" s="208"/>
      <c r="E155" s="215"/>
      <c r="F155" s="208"/>
      <c r="G155" s="208"/>
    </row>
    <row r="156" spans="1:7" ht="12.75">
      <c r="A156" s="208"/>
      <c r="B156" s="208"/>
      <c r="C156" s="208"/>
      <c r="D156" s="208"/>
      <c r="E156" s="215"/>
      <c r="F156" s="208"/>
      <c r="G156" s="208"/>
    </row>
    <row r="157" spans="1:7" ht="12.75">
      <c r="A157" s="208"/>
      <c r="B157" s="208"/>
      <c r="C157" s="208"/>
      <c r="D157" s="208"/>
      <c r="E157" s="215"/>
      <c r="F157" s="208"/>
      <c r="G157" s="208"/>
    </row>
    <row r="158" spans="1:7" ht="12.75">
      <c r="A158" s="208"/>
      <c r="B158" s="208"/>
      <c r="C158" s="208"/>
      <c r="D158" s="208"/>
      <c r="E158" s="215"/>
      <c r="F158" s="208"/>
      <c r="G158" s="208"/>
    </row>
    <row r="159" spans="1:7" ht="12.75">
      <c r="A159" s="208"/>
      <c r="B159" s="208"/>
      <c r="C159" s="208"/>
      <c r="D159" s="208"/>
      <c r="E159" s="215"/>
      <c r="F159" s="208"/>
      <c r="G159" s="208"/>
    </row>
    <row r="160" spans="1:7" ht="12.75">
      <c r="A160" s="208"/>
      <c r="B160" s="208"/>
      <c r="C160" s="208"/>
      <c r="D160" s="208"/>
      <c r="E160" s="215"/>
      <c r="F160" s="208"/>
      <c r="G160" s="208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2013-04-04T12:31:39Z</dcterms:created>
  <dcterms:modified xsi:type="dcterms:W3CDTF">2013-04-04T12:32:26Z</dcterms:modified>
  <cp:category/>
  <cp:version/>
  <cp:contentType/>
  <cp:contentStatus/>
</cp:coreProperties>
</file>