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8795" windowHeight="12780" activeTab="0"/>
  </bookViews>
  <sheets>
    <sheet name="Krycí list" sheetId="1" r:id="rId1"/>
    <sheet name="Rekapitulace" sheetId="2" r:id="rId2"/>
    <sheet name="Položky" sheetId="3" r:id="rId3"/>
  </sheets>
  <definedNames>
    <definedName name="cisloobjektu">'Krycí list'!$A$5</definedName>
    <definedName name="cislostavby">'Krycí list'!$A$7</definedName>
    <definedName name="Datum">'Krycí list'!$B$27</definedName>
    <definedName name="Dil">'Rekapitulace'!$A$6</definedName>
    <definedName name="Dodavka">'Rekapitulace'!$G$26</definedName>
    <definedName name="Dodavka0">'Položky'!#REF!</definedName>
    <definedName name="HSV">'Rekapitulace'!$E$26</definedName>
    <definedName name="HSV0">'Položky'!#REF!</definedName>
    <definedName name="HZS">'Rekapitulace'!$I$26</definedName>
    <definedName name="HZS0">'Položky'!#REF!</definedName>
    <definedName name="JKSO">'Krycí list'!$G$2</definedName>
    <definedName name="MJ">'Krycí list'!$G$5</definedName>
    <definedName name="Mont">'Rekapitulace'!$H$26</definedName>
    <definedName name="Montaz0">'Položky'!#REF!</definedName>
    <definedName name="NazevDilu">'Rekapitulace'!$B$6</definedName>
    <definedName name="nazevobjektu">'Krycí list'!$C$5</definedName>
    <definedName name="nazevstavby">'Krycí list'!$C$7</definedName>
    <definedName name="_xlnm.Print_Titles" localSheetId="2">'Položky'!$1:$6</definedName>
    <definedName name="_xlnm.Print_Titles" localSheetId="1">'Rekapitulace'!$1:$6</definedName>
    <definedName name="Objednatel">'Krycí list'!$C$10</definedName>
    <definedName name="_xlnm.Print_Area" localSheetId="0">'Krycí list'!$A$1:$G$45</definedName>
    <definedName name="_xlnm.Print_Area" localSheetId="2">'Položky'!$A$1:$G$228</definedName>
    <definedName name="_xlnm.Print_Area" localSheetId="1">'Rekapitulace'!$A$1:$I$40</definedName>
    <definedName name="PocetMJ">'Krycí list'!$G$6</definedName>
    <definedName name="Poznamka">'Krycí list'!$B$37</definedName>
    <definedName name="Projektant">'Krycí list'!$C$8</definedName>
    <definedName name="PSV">'Rekapitulace'!$F$26</definedName>
    <definedName name="PSV0">'Položky'!#REF!</definedName>
    <definedName name="SazbaDPH1">'Krycí list'!$C$30</definedName>
    <definedName name="SazbaDPH2">'Krycí list'!$C$32</definedName>
    <definedName name="SloupecCC">'Položky'!$G$6</definedName>
    <definedName name="SloupecCisloPol">'Položky'!$B$6</definedName>
    <definedName name="SloupecJC">'Položky'!$F$6</definedName>
    <definedName name="SloupecMJ">'Položky'!$D$6</definedName>
    <definedName name="SloupecMnozstvi">'Položky'!$E$6</definedName>
    <definedName name="SloupecNazPol">'Položky'!$C$6</definedName>
    <definedName name="SloupecPC">'Položky'!$A$6</definedName>
    <definedName name="solver_lin" localSheetId="2" hidden="1">0</definedName>
    <definedName name="solver_num" localSheetId="2" hidden="1">0</definedName>
    <definedName name="solver_opt" localSheetId="2" hidden="1">'Položky'!#REF!</definedName>
    <definedName name="solver_typ" localSheetId="2" hidden="1">1</definedName>
    <definedName name="solver_val" localSheetId="2" hidden="1">0</definedName>
    <definedName name="Typ">'Položky'!#REF!</definedName>
    <definedName name="VRN">'Rekapitulace'!$H$39</definedName>
    <definedName name="VRNKc">'Rekapitulace'!#REF!</definedName>
    <definedName name="VRNnazev">'Rekapitulace'!#REF!</definedName>
    <definedName name="VRNproc">'Rekapitulace'!#REF!</definedName>
    <definedName name="VRNzakl">'Rekapitulace'!#REF!</definedName>
    <definedName name="Zakazka">'Krycí list'!$G$11</definedName>
    <definedName name="Zaklad22">'Krycí list'!$F$32</definedName>
    <definedName name="Zaklad5">'Krycí list'!$F$30</definedName>
    <definedName name="Zhotovitel">'Krycí list'!$C$11:$E$11</definedName>
  </definedNames>
  <calcPr fullCalcOnLoad="1"/>
</workbook>
</file>

<file path=xl/sharedStrings.xml><?xml version="1.0" encoding="utf-8"?>
<sst xmlns="http://schemas.openxmlformats.org/spreadsheetml/2006/main" count="578" uniqueCount="336">
  <si>
    <t>Rozpočet</t>
  </si>
  <si>
    <t xml:space="preserve">JKSO </t>
  </si>
  <si>
    <t>Objekt</t>
  </si>
  <si>
    <t>Název objektu</t>
  </si>
  <si>
    <t xml:space="preserve">SKP </t>
  </si>
  <si>
    <t xml:space="preserve"> </t>
  </si>
  <si>
    <t>Měrná jednotka</t>
  </si>
  <si>
    <t>Stavba</t>
  </si>
  <si>
    <t>Název stavby</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</si>
  <si>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</si>
  <si>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</si>
  <si>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</si>
  <si>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</si>
  <si>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</si>
  <si>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</si>
  <si>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</si>
  <si>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</si>
  <si>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</si>
  <si>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</si>
  <si>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</si>
  <si>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</si>
  <si>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</si>
  <si>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</si>
  <si>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</si>
  <si>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</si>
  <si>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</si>
  <si>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</si>
  <si>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</si>
  <si>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</si>
  <si>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</si>
  <si>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HZS</t>
  </si>
  <si>
    <t>ZRN+HZS</t>
  </si>
  <si>
    <t>Ostatní náklady neuvedené</t>
  </si>
  <si>
    <t>ZRN+ost.náklady+HZS</t>
  </si>
  <si>
    <t>Ostatní náklady celkem</t>
  </si>
  <si>
    <t>Vypracoval</t>
  </si>
  <si>
    <t>Za zhotovitele</t>
  </si>
  <si>
    <t>Za objednatele</t>
  </si>
  <si>
    <t>Jméno :</t>
  </si>
  <si>
    <t>Datum :</t>
  </si>
  <si>
    <t>Podpis :</t>
  </si>
  <si>
    <t>Podpis:</t>
  </si>
  <si>
    <t>Základ pro DPH</t>
  </si>
  <si>
    <t xml:space="preserve">%  </t>
  </si>
  <si>
    <t>DPH</t>
  </si>
  <si>
    <t xml:space="preserve">% </t>
  </si>
  <si>
    <t>CENA ZA OBJEKT CELKEM</t>
  </si>
  <si>
    <t>Poznámka :</t>
  </si>
  <si>
    <t>Stavba :</t>
  </si>
  <si>
    <t>Rozpočet :</t>
  </si>
  <si>
    <t>Objekt :</t>
  </si>
  <si>
    <t>REKAPITULACE  STAVEBNÍCH  DÍLŮ</t>
  </si>
  <si>
    <t>Stavební díl</t>
  </si>
  <si>
    <t>HSV</t>
  </si>
  <si>
    <t>PSV</t>
  </si>
  <si>
    <t>Dodávka</t>
  </si>
  <si>
    <t>Montáž</t>
  </si>
  <si>
    <t>CELKEM  OBJEKT</t>
  </si>
  <si>
    <t>VEDLEJŠÍ ROZPOČTOVÉ  NÁKLADY</t>
  </si>
  <si>
    <t>Název VRN</t>
  </si>
  <si>
    <t>Kč</t>
  </si>
  <si>
    <t>%</t>
  </si>
  <si>
    <t>Základna</t>
  </si>
  <si>
    <t>CELKEM VRN</t>
  </si>
  <si>
    <t xml:space="preserve">Položkový rozpočet </t>
  </si>
  <si>
    <t>Rozpočet:</t>
  </si>
  <si>
    <t>P.č.</t>
  </si>
  <si>
    <t>Číslo položky</t>
  </si>
  <si>
    <t>Název položky</t>
  </si>
  <si>
    <t>MJ</t>
  </si>
  <si>
    <t>množství</t>
  </si>
  <si>
    <t>cena / MJ</t>
  </si>
  <si>
    <t>celkem (Kč)</t>
  </si>
  <si>
    <t>Díl:</t>
  </si>
  <si>
    <t>1</t>
  </si>
  <si>
    <t>Zemní práce</t>
  </si>
  <si>
    <t>Celkem za</t>
  </si>
  <si>
    <t>281</t>
  </si>
  <si>
    <t>MŠ SPECIÁLNÍ, ZŠ SPECIÁLNÍ A PRAKTICKÁ ŠKOLA</t>
  </si>
  <si>
    <t>01</t>
  </si>
  <si>
    <t>Zateplení obvod. pláště předlož. schodiště</t>
  </si>
  <si>
    <t>801.3</t>
  </si>
  <si>
    <t>m3</t>
  </si>
  <si>
    <t>139601102R00</t>
  </si>
  <si>
    <t xml:space="preserve">Ruční výkop jam, rýh a šachet v hornině tř. 3 </t>
  </si>
  <si>
    <t>okap. chodník:(7,7*2+4,9)*0,5*0,2</t>
  </si>
  <si>
    <t>162701105R00</t>
  </si>
  <si>
    <t xml:space="preserve">Vodorovné přemístění výkopku z hor.1-4 do 10000 m </t>
  </si>
  <si>
    <t>167101101R00</t>
  </si>
  <si>
    <t xml:space="preserve">Nakládání výkopku z hor.1-4 v množství do 100 m3 </t>
  </si>
  <si>
    <t>171201201R00</t>
  </si>
  <si>
    <t xml:space="preserve">Uložení sypaniny na skl.-modelace na výšku přes 2m </t>
  </si>
  <si>
    <t>Položka neobsahuje náklady na získání skládek ani na poplatky za skládku.</t>
  </si>
  <si>
    <t>171201211R00</t>
  </si>
  <si>
    <t xml:space="preserve">Skládkovné zemina </t>
  </si>
  <si>
    <t>t</t>
  </si>
  <si>
    <t>2,03*1,7</t>
  </si>
  <si>
    <t>31</t>
  </si>
  <si>
    <t>Zdi podpěrné a volné</t>
  </si>
  <si>
    <t>311271176R00</t>
  </si>
  <si>
    <t xml:space="preserve">Zdivo z tvárnic porobetonových  tl. 25 cm </t>
  </si>
  <si>
    <t xml:space="preserve"> m2</t>
  </si>
  <si>
    <t>V položce jsou započteny i náklady na pomocné lešení o výšce podlahy do 1,90 m a pro zatížení do 1,5 kPa. Položka se používá i pro zdivo výplňové, obkladové, půdní, nadstřešní, poprsní, římsové apod.</t>
  </si>
  <si>
    <t>3,0*4,5</t>
  </si>
  <si>
    <t>61</t>
  </si>
  <si>
    <t>Upravy povrchů vnitřní</t>
  </si>
  <si>
    <t>602011131RT1</t>
  </si>
  <si>
    <t>Omítka jednovrstvá ručně tloušťka vrstvy 3 mm</t>
  </si>
  <si>
    <t>m2</t>
  </si>
  <si>
    <t>Omítka ze suché směsi. Materiál je vhodný pro vnitřní i vnější použití.</t>
  </si>
  <si>
    <t>Tato omítka vyžaduje úpravu podkladu podle charakteru podkladu - penetraci nebo můstek. Tato úprava není v ceně položky.</t>
  </si>
  <si>
    <t>V položce nejsou zakalkulovány náklady na pomocné lešení.</t>
  </si>
  <si>
    <t>V položce nejsou zakalkulovány náklady na použití rohových lišt a armovací skelné tkaniny.</t>
  </si>
  <si>
    <t>3,0*3,825</t>
  </si>
  <si>
    <t>602011191R00</t>
  </si>
  <si>
    <t xml:space="preserve">Podkladní nátěr pod tenkovrstvé omítky </t>
  </si>
  <si>
    <t xml:space="preserve">Položka je kalkulována jako jedna z vrstev omítkové skladby. Položky za jednotlivé požadované vrstvy se sčítají. </t>
  </si>
  <si>
    <t>612425931RT2</t>
  </si>
  <si>
    <t>Omítka vápenná vnitřního ostění - štuková s použitím suché maltové směsi</t>
  </si>
  <si>
    <t xml:space="preserve"> V položce jsou zakalkulovány náklady na pomocné pracovní lešení o výšce podlahy do 1900 mm a pro zatížení do 1,5 kPa.</t>
  </si>
  <si>
    <t>47,96*0,3</t>
  </si>
  <si>
    <t>612481118R00</t>
  </si>
  <si>
    <t xml:space="preserve">Potažení vni stěn sklovl+tmel </t>
  </si>
  <si>
    <t>62</t>
  </si>
  <si>
    <t>Úpravy povrchů vnější</t>
  </si>
  <si>
    <t>602015102R00</t>
  </si>
  <si>
    <t xml:space="preserve">Postřik cementový ručně </t>
  </si>
  <si>
    <t>Postřik ze suché omítkové směsi. Materiál je vhodný pro vnitřní i vnější použití.</t>
  </si>
  <si>
    <t>602015112RT1</t>
  </si>
  <si>
    <t>Omítka jádrová ručně tloušťka vrstvy 10 mm</t>
  </si>
  <si>
    <t>Omítka ze suché směsi. Materiál je vhodný pro vnější použití.</t>
  </si>
  <si>
    <t>602015112RT5</t>
  </si>
  <si>
    <t>Omítka jádrová ručně tloušťka vrstvy 20 mm</t>
  </si>
  <si>
    <t>602015187RT6</t>
  </si>
  <si>
    <t>Omítka tenkovrstvá silikonová zrnitá, tloušťka vrstvy 1,5 mm</t>
  </si>
  <si>
    <t>Omítka ze směsi. Materiál je vhodný pro vnitřní i vnější použití.</t>
  </si>
  <si>
    <t>V položce nejsou zakalkulovány náklady na penetrační nátěr. Oceňuje se položkou č. 602 01-5179.</t>
  </si>
  <si>
    <t>602015191R00</t>
  </si>
  <si>
    <t>620991121R00</t>
  </si>
  <si>
    <t xml:space="preserve">Zakrývání výplní vnějších otvorů z lešení </t>
  </si>
  <si>
    <t>Zakrývání výplní vnějších otvorů s rámy a zárubněmi, zábradlí, předmětů, oplechování apod., která se zřizují ještě před úpravami povrchu, před jejich znečištěním při úpravách povrchu nástřikem plastických (lepivých) maltovin, prováděné z lešení.</t>
  </si>
  <si>
    <t xml:space="preserve">Položka je určena pro zakrývání jakýmkoliv způsobem. </t>
  </si>
  <si>
    <t>Množství měrných jednotek se určuje v m2 plochy kótovaných okenních otvorů, v rozměrech předmětů, konstrukcí, oplechování apod. jsou-li zcela obklopeny nástřikem. Zakrývání okrajů nastříkaných ploch a osaěmlých pásů ohraničených oplechováním, obklady, souvislým pásem oken, ochrana dlažby logií pod upravovanou stěnou apod. se určuje v ploše pruhů o šířce nejvýše 400 mm. Odkrytí je v položce započteno.</t>
  </si>
  <si>
    <t>4,5*2,68+1,48*2,68*2+15,36+4,5*1,64</t>
  </si>
  <si>
    <t>622319011R00</t>
  </si>
  <si>
    <t xml:space="preserve">Soklová lišta hliník KZS tl. 80 mm </t>
  </si>
  <si>
    <t>m</t>
  </si>
  <si>
    <t>0,72+4,4+1,8+1,6+4,3+2,75</t>
  </si>
  <si>
    <t>622319113R00</t>
  </si>
  <si>
    <t xml:space="preserve">Dilatační profil KZS rohový V </t>
  </si>
  <si>
    <t>622319131RT3</t>
  </si>
  <si>
    <t>Zatepl. systém, fasáda, EPS F 80 mm s omítkou silikonovou</t>
  </si>
  <si>
    <t>Položka obsahuje: nanesení lepicího tmelu na izolační desky, nalepení desek, zajištění talířovými hmoždinkami (6 ks/m2), přebroušení desek, natažení stěrky, vtlačení výztužné tkaniny (1,15 m2/m2), přehlazení stěrky, kontaktní nátěr a povrchovou úpravu omítkou. V položce je obsaženo 0,14 m rohových lišt na m2.</t>
  </si>
  <si>
    <t>SZ:1,6*2,73+4,0*(4,1+2,73)*0,5+2,75*6,86-1,78*1,59</t>
  </si>
  <si>
    <t>JV:0,72*6,86+4,0*(4,1+2,73)*0,5+1,8*2,73</t>
  </si>
  <si>
    <t>622319153RT5</t>
  </si>
  <si>
    <t>Zatepl.systém elastic, ostění, EPS F 20 mm s omítkou  silikátovou</t>
  </si>
  <si>
    <t>Položka obsahuje: nanesení lepicího tmelu na izolační desky, nalepení desek, natažení stěrky, osazení lišt, přehlazení stěrky, kontaktní nátěr a povrchovou úpravu omítkou. V položce je obsaženo 3,3 m rohových lišt, 1,67 m lišt s okapničkou a 5 m napojovacích lišt na m2.</t>
  </si>
  <si>
    <t>(4,5+2,68*2+1,5*2+2,68*4+2,8*2+1,6*2+1,5*2+2,4*2+4,5+1,64*2)*0,1</t>
  </si>
  <si>
    <t>622319511R00</t>
  </si>
  <si>
    <t xml:space="preserve">Izolace suterénu  XPS tl. 80 mm, bez PÚ </t>
  </si>
  <si>
    <t>V položce jsou zakalkulovány náklady na montáž a dodávku desek z extrudovaného polystyrenu. Bez povrchové úpravy.</t>
  </si>
  <si>
    <t>SZ:(1,6+4,3+2,75-1,78)*0,5</t>
  </si>
  <si>
    <t>JV:(0,72+4,4+1,8)*0,5</t>
  </si>
  <si>
    <t>622319731RT5</t>
  </si>
  <si>
    <t>Zatepl.systém, min.desky KV 50 mm s omítkou  silikátovou</t>
  </si>
  <si>
    <t>Položka obsahuje: nanesení lepicího tmelu na izolační desky, nalepení desek, zajištění talířovými hmoždinkami (6 ks/m2), natažení stěrky, vtlačení výztužné tkaniny (1,15 m2/m2), přehlazení stěrky, nanesení druhé vyrovnávací stěrky, kontaktní nátěr a povrchovou úpravu omítkou. V položce je obsaženo 0,14 m rohových lišt na m2.</t>
  </si>
  <si>
    <t>0,18*4*4,4</t>
  </si>
  <si>
    <t>622319831RT5</t>
  </si>
  <si>
    <t>Zatepl.systém, min.desky PV 80 mm s omítkou  silikátovou</t>
  </si>
  <si>
    <t>(3,6+4,0+3,3+0,7+4,3+3,5)*0,36</t>
  </si>
  <si>
    <t>622481211RU1</t>
  </si>
  <si>
    <t>Montáž výztužné sítě do stěrkového tmelu včetně výztužné sítě a stěrkového tmelu</t>
  </si>
  <si>
    <t>Položka obsahuje natažení stěrkového tmelu, vtlačení výztužné sítě a rozetření tmelu.</t>
  </si>
  <si>
    <t>622904112R00</t>
  </si>
  <si>
    <t xml:space="preserve">Očištění fasád tlakovou vodou složitost 1 - 2 </t>
  </si>
  <si>
    <t>34,7638</t>
  </si>
  <si>
    <t>2,75*0,86+1,27*2,09</t>
  </si>
  <si>
    <t>0,72*7,36</t>
  </si>
  <si>
    <t>63</t>
  </si>
  <si>
    <t>Podlahy a podlahové konstrukce</t>
  </si>
  <si>
    <t>631571004R00</t>
  </si>
  <si>
    <t xml:space="preserve">Násyp ze štěrkopísku 0 - 32, tř. I </t>
  </si>
  <si>
    <t>Položka je určena pro násyp pod podlahy, mazaniny a dlažby, popř. na plochých střechách, vodorovný nebo ve spádu, s udusáním a urovnáním povrchu.</t>
  </si>
  <si>
    <t>10,15*0,03</t>
  </si>
  <si>
    <t>632921911R00</t>
  </si>
  <si>
    <t xml:space="preserve">Dlažba z dlaždic betonových do písku, tl. 40 mm </t>
  </si>
  <si>
    <t>Položka je určena pro dlažbu vnitřní nebo vnější při objektu vodorovnou nebo ve spádu do 15° od vodorovné roviny z dlaždic betonových kladených do písku se zalitím spár na celou výšku cementovou maltou pro spárování.</t>
  </si>
  <si>
    <t>Úprava podkladu dlažeb se oceňuje zvlášť.</t>
  </si>
  <si>
    <t>V položce je zakalkulována i dodávka dlaždic.</t>
  </si>
  <si>
    <t>(7,7*2+4,9)*0,5</t>
  </si>
  <si>
    <t>91</t>
  </si>
  <si>
    <t>Doplňující práce na komunikaci</t>
  </si>
  <si>
    <t>916561111RT2</t>
  </si>
  <si>
    <t>Osazení záhon.obrubníků do lože z B 12,5 s opěrou včetně obrubníku   50/5/20 cm</t>
  </si>
  <si>
    <t>7,7*2+5,9</t>
  </si>
  <si>
    <t>94</t>
  </si>
  <si>
    <t>Lešení a stavební výtahy</t>
  </si>
  <si>
    <t>941941041R00</t>
  </si>
  <si>
    <t xml:space="preserve">Montáž lešení leh.řad.s podlahami,š.1,2 m, H 10 m </t>
  </si>
  <si>
    <t>5,0*3,0+2,5*4,0+8,0*6,0+5,0*6,0+3,0*4,0</t>
  </si>
  <si>
    <t>941941291R00</t>
  </si>
  <si>
    <t xml:space="preserve">Příplatek za každý měsíc použití lešení k pol.1041 </t>
  </si>
  <si>
    <t>115,0*2</t>
  </si>
  <si>
    <t>941941841R00</t>
  </si>
  <si>
    <t xml:space="preserve">Demontáž lešení leh.řad.s podlahami,š.1,2 m,H 10 m </t>
  </si>
  <si>
    <t>941955003R00</t>
  </si>
  <si>
    <t xml:space="preserve">Lešení lehké pomocné, výška podlahy do 2,5 m </t>
  </si>
  <si>
    <t>3,0*1,2</t>
  </si>
  <si>
    <t>944944011R00</t>
  </si>
  <si>
    <t xml:space="preserve">Montáž ochranné sítě z umělých vláken </t>
  </si>
  <si>
    <t>944944031R00</t>
  </si>
  <si>
    <t xml:space="preserve">Příplatek za každý měsíc použití sítí k pol. 4011 </t>
  </si>
  <si>
    <t>944944081R00</t>
  </si>
  <si>
    <t xml:space="preserve">Demontáž ochranné sítě z umělých vláken </t>
  </si>
  <si>
    <t>95</t>
  </si>
  <si>
    <t>Dokončovací konstrukce na pozemních stavbách</t>
  </si>
  <si>
    <t>952901114R00</t>
  </si>
  <si>
    <t xml:space="preserve">Vyčištění budov o výšce podlaží nad 4 m </t>
  </si>
  <si>
    <t>Položka je určena pro vyčištění budov bytové nebo občanské výstavby - zametení a umytí podlah, dlažeb, obkladů, schodů v místnostech, chodbách a schodištích, vyčištění a umytí oken, dveří s rámy, zárubněmi, umytí a vyčistění jiných zasklených a natíraných ploch a zařizovacích předmětů před předáním do užívání.</t>
  </si>
  <si>
    <t>Položka je určena i pro vyčištění půdy a rovné střechy budov, pokud definitivní úprava umožňuje, aby se ploché střechy používalo jako terasy, nebo tehdy, když je nutno čistit konstrukce na těchto střechách (světlíky apod.). Do výměry se započítávají jednou třetinou plochy.</t>
  </si>
  <si>
    <t>Množství měrných jednotek se určuje v m2 půdorysné plochy každého podlaží, dané vnějším obrysem budovy. Plochy balkonů se přičítají.</t>
  </si>
  <si>
    <t>Položka je určena za předkolaudační úklid.</t>
  </si>
  <si>
    <t>4,86*10,14</t>
  </si>
  <si>
    <t>97</t>
  </si>
  <si>
    <t>Prorážení otvorů</t>
  </si>
  <si>
    <t>978015291R00</t>
  </si>
  <si>
    <t xml:space="preserve">Otlučení omítek vnějších MVC v složit.1-4 do 100 % </t>
  </si>
  <si>
    <t>S vyškrabáním spár, s očištěním zdiva.</t>
  </si>
  <si>
    <t>V položce není kalkulována manipulace se sutí, která se oceňuje samostatně položkami souboru 979.</t>
  </si>
  <si>
    <t>978059631R00</t>
  </si>
  <si>
    <t xml:space="preserve">Odsekání vnějších obkladů stěn nad 2 m2 </t>
  </si>
  <si>
    <t>pohled SZ :1,6*2,74+3,92*(1,6+4,18)*0,5</t>
  </si>
  <si>
    <t>pohled JV:3,9*(4,36+2,74)*0,5+1,9*2,74</t>
  </si>
  <si>
    <t>99</t>
  </si>
  <si>
    <t>Staveništní přesun hmot</t>
  </si>
  <si>
    <t>999281211R00</t>
  </si>
  <si>
    <t xml:space="preserve">Přesun hmot, opravy vněj. plášťů výšky do 25 m </t>
  </si>
  <si>
    <t>711</t>
  </si>
  <si>
    <t>Izolace proti vodě</t>
  </si>
  <si>
    <t>711482020R00</t>
  </si>
  <si>
    <t xml:space="preserve">Izolační systém - nopová folie, svisle </t>
  </si>
  <si>
    <t>Speciálně modifikovaná fólie PVC s výškou profilování 8 mm a kompletačními výrobky, napojení přesahem.</t>
  </si>
  <si>
    <t>(7,2*2+4,9)*0,3</t>
  </si>
  <si>
    <t>998711201R00</t>
  </si>
  <si>
    <t xml:space="preserve">Přesun hmot pro izolace proti vodě, výšky do 6 m </t>
  </si>
  <si>
    <t>764</t>
  </si>
  <si>
    <t>Konstrukce klempířské</t>
  </si>
  <si>
    <t>764454801R00</t>
  </si>
  <si>
    <t xml:space="preserve">Demontáž odpadních trub kruhových,D 75 a 100 mm </t>
  </si>
  <si>
    <t>764510430R00</t>
  </si>
  <si>
    <t xml:space="preserve">Oplechování parapetů včetně rohů Ti Zn, rš 180 mm </t>
  </si>
  <si>
    <t>4,5+1,5*2</t>
  </si>
  <si>
    <t>764510440R00</t>
  </si>
  <si>
    <t xml:space="preserve">Oplechování parapetů včetně rohů Ti Zn, rš 230 mm </t>
  </si>
  <si>
    <t>5,5*2+4,5</t>
  </si>
  <si>
    <t>764530430R00</t>
  </si>
  <si>
    <t xml:space="preserve">Oplechování zdí z Ti Zn plechu, rš 420 mm </t>
  </si>
  <si>
    <t>Položka je kalkulována pro oplechování zdí a nadezdívek včetně rohů.</t>
  </si>
  <si>
    <t>10,55*2</t>
  </si>
  <si>
    <t>764554402R00</t>
  </si>
  <si>
    <t xml:space="preserve">Odpadní trouby z Ti Zn plechu, kruhové, D 100 mm </t>
  </si>
  <si>
    <t>764554491R00</t>
  </si>
  <si>
    <t xml:space="preserve">Montáž trub Ti Zn odpadních kruhových </t>
  </si>
  <si>
    <t>Položka je určena pro montáž hotových (předvyrobených nebo nakoupených) prvků. Dodávka těchto prvků se ocení ve specifikaci.</t>
  </si>
  <si>
    <t>764554492R00</t>
  </si>
  <si>
    <t xml:space="preserve">Montáž zděře Ti Zn kruhové </t>
  </si>
  <si>
    <t>kus</t>
  </si>
  <si>
    <t>28341214</t>
  </si>
  <si>
    <t>Objímka svodové trubky 110 mm</t>
  </si>
  <si>
    <t>998764201R00</t>
  </si>
  <si>
    <t xml:space="preserve">Přesun hmot pro klempířské konstr., výšky do 6 m </t>
  </si>
  <si>
    <t>769</t>
  </si>
  <si>
    <t>Otvorové prvky z plastu</t>
  </si>
  <si>
    <t>D+M stěny 1/P - 4,5x 2,68 m vč. rámu kování, int.a ext. folie</t>
  </si>
  <si>
    <t>02</t>
  </si>
  <si>
    <t>D+M oken 2/P - 1,48x 2,68 m vč. rámu kování, int.a ext. folie, pákový ovladač</t>
  </si>
  <si>
    <t>03</t>
  </si>
  <si>
    <t>D+M stěny 3/P - 2,4x(1,6-2,8) + 1,5x 1,6m vč. rámu kování, int.a ext. folie</t>
  </si>
  <si>
    <t>04</t>
  </si>
  <si>
    <t>D+M stěny 4/P - 4,5x 1,64 m vč. rámu kování, int.a ext. folie</t>
  </si>
  <si>
    <t>771</t>
  </si>
  <si>
    <t>Podlahy z dlaždic a obklady</t>
  </si>
  <si>
    <t>771578011R00</t>
  </si>
  <si>
    <t xml:space="preserve">Spára podlaha - stěna, silikonem </t>
  </si>
  <si>
    <t>1,58*2+4,5</t>
  </si>
  <si>
    <t>998771201R00</t>
  </si>
  <si>
    <t xml:space="preserve">Přesun hmot pro podlahy z dlaždic, výšky do 6 m </t>
  </si>
  <si>
    <t>783</t>
  </si>
  <si>
    <t>Nátěry</t>
  </si>
  <si>
    <t>783224900R00</t>
  </si>
  <si>
    <t xml:space="preserve">Údržba, nátěr syntetický kov. konstr.1x + 1x email </t>
  </si>
  <si>
    <t>0,3*4,5*3+0,1*7,0*2+0,1*4,0*2+2,9*0,3*2</t>
  </si>
  <si>
    <t>0,1*2,75+0,3*1,5</t>
  </si>
  <si>
    <t>784</t>
  </si>
  <si>
    <t>Malby</t>
  </si>
  <si>
    <t>784191101R00</t>
  </si>
  <si>
    <t xml:space="preserve">Penetrace podkladu univerzální 1x </t>
  </si>
  <si>
    <t>Penetrační přípravek k provádění základního napouštěcího nátěru pod interiérové a fasádní akrylátové barvy, zpevňuje podklad, sjednocuje savost, omezuje tvorbu vlasových trhlinek a zvyšuje přilnavost dalších vrstev nátěrů, lepidel či tmelů.</t>
  </si>
  <si>
    <t>11,475+14,388</t>
  </si>
  <si>
    <t>784195112R00</t>
  </si>
  <si>
    <t xml:space="preserve">Malba tekutá , bílá, 2 x </t>
  </si>
  <si>
    <t>Klasický tekutý malířský nátěr pro nenáročné aplikace. Ředí se vodou 0,5 - 0,75 l čisté vody na 1 kg barvy.</t>
  </si>
  <si>
    <t>Bez vyspravení sádrou a bez penetrace.</t>
  </si>
  <si>
    <t>787</t>
  </si>
  <si>
    <t>Zasklívání</t>
  </si>
  <si>
    <t>787100812R00</t>
  </si>
  <si>
    <t xml:space="preserve">Vysklívání stěn - sklo profilové dvojité </t>
  </si>
  <si>
    <t>pohled čelní:4,5*(2,68+1,64)</t>
  </si>
  <si>
    <t>pohled SZ:1,48*2,74+3,0*1,6+3,9*(1,6+3,0)*0,5+2,88*(1,31+3,0)</t>
  </si>
  <si>
    <t>pohled JV:3,9*(3,0+1,6)*0,5+3,0*1,6+1,48*2,74</t>
  </si>
  <si>
    <t>787-PC</t>
  </si>
  <si>
    <t xml:space="preserve">Obroušení svarů nosných profilů </t>
  </si>
  <si>
    <t>hod</t>
  </si>
  <si>
    <t>998787201R00</t>
  </si>
  <si>
    <t xml:space="preserve">Přesun hmot pro zasklívání, výšky do 6 m </t>
  </si>
  <si>
    <t>M211</t>
  </si>
  <si>
    <t>Hromosvod</t>
  </si>
  <si>
    <t>Propojení stáv. vedení na střeše s novým oplech. atiky, revize</t>
  </si>
  <si>
    <t>D96</t>
  </si>
  <si>
    <t>Přesuny suti a vybouraných hmot</t>
  </si>
  <si>
    <t>979081111R00</t>
  </si>
  <si>
    <t xml:space="preserve">Odvoz suti a vybour. hmot na skládku do 1 km </t>
  </si>
  <si>
    <t>979081121R00</t>
  </si>
  <si>
    <t xml:space="preserve">Příplatek k odvozu za každý další 1 km </t>
  </si>
  <si>
    <t>979990001R00</t>
  </si>
  <si>
    <t xml:space="preserve">Poplatek za skládku stavební suti </t>
  </si>
  <si>
    <t>Ztížené výrobní podmínky</t>
  </si>
  <si>
    <t>Oborová přirážka</t>
  </si>
  <si>
    <t>Přesun stavebních kapacit</t>
  </si>
  <si>
    <t>Mimostaveništní doprava</t>
  </si>
  <si>
    <t>Zařízení staveniště</t>
  </si>
  <si>
    <t>Provoz investora</t>
  </si>
  <si>
    <t>Kompletační činnost (IČD)</t>
  </si>
  <si>
    <t>Rezerva rozpočtu</t>
  </si>
  <si>
    <t>SLEPÝ ROZPOČET</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</si>
</sst>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00"/>
    <numFmt numFmtId="166" formatCode="0.0"/>
    <numFmt numFmtId="167" formatCode="#,##0\ &quot;Kč&quot;"/>
    <numFmt numFmtId="168" formatCode="dd/mm/yy"/>
    <numFmt numFmtId="169" formatCode="#,##0.0"/>
  </numFmts>
  <fonts count="44">
    <font>
      <sz val="10"/>
      <name val="Arial CE"/>
      <family val="0"/>
    </font>
    <font>
      <b/>
      <sz val="10"/>
      <name val="Arial CE"/>
      <family val="0"/>
    </font>
    <font>
      <i/>
      <sz val="10"/>
      <name val="Arial CE"/>
      <family val="0"/>
    </font>
    <font>
      <b/>
      <i/>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u val="single"/>
      <sz val="10"/>
      <color indexed="20"/>
      <name val="Arial CE"/>
      <family val="0"/>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4"/>
      <name val="Arial"/>
      <family val="2"/>
    </font>
    <font>
      <sz val="10"/>
      <name val="Arial"/>
      <family val="2"/>
    </font>
    <font>
      <b/>
      <sz val="10"/>
      <name val="Arial"/>
      <family val="2"/>
    </font>
    <font>
      <sz val="9"/>
      <name val="Arial"/>
      <family val="2"/>
    </font>
    <font>
      <b/>
      <sz val="9"/>
      <name val="Arial"/>
      <family val="2"/>
    </font>
    <font>
      <b/>
      <sz val="12"/>
      <name val="Arial"/>
      <family val="2"/>
    </font>
    <font>
      <b/>
      <sz val="12"/>
      <name val="Arial CE"/>
      <family val="2"/>
    </font>
    <font>
      <sz val="8"/>
      <name val="Arial CE"/>
      <family val="2"/>
    </font>
    <font>
      <sz val="9"/>
      <name val="Arial CE"/>
      <family val="2"/>
    </font>
    <font>
      <b/>
      <u val="single"/>
      <sz val="12"/>
      <name val="Arial"/>
      <family val="2"/>
    </font>
    <font>
      <b/>
      <u val="single"/>
      <sz val="10"/>
      <name val="Arial"/>
      <family val="2"/>
    </font>
    <font>
      <u val="single"/>
      <sz val="10"/>
      <name val="Arial"/>
      <family val="2"/>
    </font>
    <font>
      <sz val="10"/>
      <color indexed="9"/>
      <name val="Arial CE"/>
      <family val="2"/>
    </font>
    <font>
      <sz val="8"/>
      <name val="Arial"/>
      <family val="2"/>
    </font>
    <font>
      <sz val="8"/>
      <color indexed="17"/>
      <name val="Arial"/>
      <family val="2"/>
    </font>
    <font>
      <sz val="10"/>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CE"/>
      <family val="2"/>
    </font>
    <font>
      <i/>
      <sz val="9"/>
      <name val="Arial CE"/>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72">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color indexed="63"/>
      </left>
      <right style="medium"/>
      <top style="thin"/>
      <bottom style="thin"/>
    </border>
    <border>
      <left>
        <color indexed="63"/>
      </left>
      <right style="medium"/>
      <top>
        <color indexed="63"/>
      </top>
      <bottom style="thin"/>
    </border>
    <border>
      <left style="medium"/>
      <right style="double"/>
      <top style="thin"/>
      <bottom>
        <color indexed="63"/>
      </bottom>
    </border>
    <border>
      <left style="double"/>
      <right style="double"/>
      <top style="thin"/>
      <bottom>
        <color indexed="63"/>
      </bottom>
    </border>
    <border>
      <left style="double"/>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color indexed="63"/>
      </right>
      <top>
        <color indexed="63"/>
      </top>
      <bottom style="thin"/>
    </border>
    <border>
      <left style="medium"/>
      <right style="thin"/>
      <top>
        <color indexed="63"/>
      </top>
      <bottom style="thin"/>
    </border>
    <border>
      <left style="medium"/>
      <right>
        <color indexed="63"/>
      </right>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medium"/>
      <top style="thin"/>
      <bottom style="medium"/>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style="dotted"/>
      <bottom>
        <color indexed="63"/>
      </bottom>
    </border>
    <border>
      <left style="thin"/>
      <right style="medium"/>
      <top>
        <color indexed="63"/>
      </top>
      <bottom>
        <color indexed="63"/>
      </bottom>
    </border>
    <border>
      <left style="thin"/>
      <right>
        <color indexed="63"/>
      </right>
      <top style="thin"/>
      <bottom style="mediu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color indexed="63"/>
      </right>
      <top style="dotted"/>
      <bottom>
        <color indexed="63"/>
      </bottom>
    </border>
    <border>
      <left>
        <color indexed="63"/>
      </left>
      <right style="thin"/>
      <top style="dotted"/>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1" borderId="0" applyNumberFormat="0" applyBorder="0" applyAlignment="0" applyProtection="0"/>
    <xf numFmtId="0" fontId="9" fillId="1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0" borderId="0">
      <alignment/>
      <protection/>
    </xf>
    <xf numFmtId="0" fontId="0" fillId="4"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5" fillId="0" borderId="0" applyNumberFormat="0" applyFill="0" applyBorder="0" applyAlignment="0" applyProtection="0"/>
    <xf numFmtId="0" fontId="18" fillId="7" borderId="8" applyNumberFormat="0" applyAlignment="0" applyProtection="0"/>
    <xf numFmtId="0" fontId="19" fillId="13" borderId="8" applyNumberFormat="0" applyAlignment="0" applyProtection="0"/>
    <xf numFmtId="0" fontId="20" fillId="13" borderId="9" applyNumberFormat="0" applyAlignment="0" applyProtection="0"/>
    <xf numFmtId="0" fontId="21"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cellStyleXfs>
  <cellXfs count="236">
    <xf numFmtId="0" fontId="0" fillId="0" borderId="0" xfId="0" applyAlignment="1">
      <alignment/>
    </xf>
    <xf numFmtId="0" fontId="22" fillId="0" borderId="10" xfId="0" applyFont="1" applyBorder="1" applyAlignment="1">
      <alignment horizontal="centerContinuous" vertical="top"/>
    </xf>
    <xf numFmtId="0" fontId="23" fillId="0" borderId="10" xfId="0" applyFont="1" applyBorder="1" applyAlignment="1">
      <alignment horizontal="centerContinuous"/>
    </xf>
    <xf numFmtId="0" fontId="24" fillId="18" borderId="11" xfId="0" applyFont="1" applyFill="1" applyBorder="1" applyAlignment="1">
      <alignment horizontal="left"/>
    </xf>
    <xf numFmtId="0" fontId="25" fillId="18" borderId="12" xfId="0" applyFont="1" applyFill="1" applyBorder="1" applyAlignment="1">
      <alignment horizontal="centerContinuous"/>
    </xf>
    <xf numFmtId="49" fontId="26" fillId="18" borderId="13" xfId="0" applyNumberFormat="1" applyFont="1" applyFill="1" applyBorder="1" applyAlignment="1">
      <alignment horizontal="left"/>
    </xf>
    <xf numFmtId="49" fontId="25" fillId="18" borderId="12" xfId="0" applyNumberFormat="1" applyFont="1" applyFill="1" applyBorder="1" applyAlignment="1">
      <alignment horizontal="centerContinuous"/>
    </xf>
    <xf numFmtId="0" fontId="25" fillId="0" borderId="14" xfId="0" applyFont="1" applyBorder="1" applyAlignment="1">
      <alignment/>
    </xf>
    <xf numFmtId="49" fontId="25" fillId="0" borderId="15" xfId="0" applyNumberFormat="1" applyFont="1" applyBorder="1" applyAlignment="1">
      <alignment horizontal="left"/>
    </xf>
    <xf numFmtId="0" fontId="23" fillId="0" borderId="16" xfId="0" applyFont="1" applyBorder="1" applyAlignment="1">
      <alignment/>
    </xf>
    <xf numFmtId="0" fontId="25" fillId="0" borderId="17" xfId="0" applyFont="1" applyBorder="1" applyAlignment="1">
      <alignment/>
    </xf>
    <xf numFmtId="49" fontId="25" fillId="0" borderId="18" xfId="0" applyNumberFormat="1" applyFont="1" applyBorder="1" applyAlignment="1">
      <alignment/>
    </xf>
    <xf numFmtId="49" fontId="25" fillId="0" borderId="17" xfId="0" applyNumberFormat="1" applyFont="1" applyBorder="1" applyAlignment="1">
      <alignment/>
    </xf>
    <xf numFmtId="0" fontId="25" fillId="0" borderId="19" xfId="0" applyFont="1" applyBorder="1" applyAlignment="1">
      <alignment/>
    </xf>
    <xf numFmtId="0" fontId="25" fillId="0" borderId="20" xfId="0" applyFont="1" applyBorder="1" applyAlignment="1">
      <alignment horizontal="left"/>
    </xf>
    <xf numFmtId="0" fontId="24" fillId="0" borderId="16" xfId="0" applyFont="1" applyBorder="1" applyAlignment="1">
      <alignment/>
    </xf>
    <xf numFmtId="49" fontId="25" fillId="0" borderId="20" xfId="0" applyNumberFormat="1" applyFont="1" applyBorder="1" applyAlignment="1">
      <alignment horizontal="left"/>
    </xf>
    <xf numFmtId="49" fontId="24" fillId="18" borderId="16" xfId="0" applyNumberFormat="1" applyFont="1" applyFill="1" applyBorder="1" applyAlignment="1">
      <alignment/>
    </xf>
    <xf numFmtId="49" fontId="23" fillId="18" borderId="17" xfId="0" applyNumberFormat="1" applyFont="1" applyFill="1" applyBorder="1" applyAlignment="1">
      <alignment/>
    </xf>
    <xf numFmtId="49" fontId="24" fillId="18" borderId="18" xfId="0" applyNumberFormat="1" applyFont="1" applyFill="1" applyBorder="1" applyAlignment="1">
      <alignment/>
    </xf>
    <xf numFmtId="49" fontId="23" fillId="18" borderId="18" xfId="0" applyNumberFormat="1" applyFont="1" applyFill="1" applyBorder="1" applyAlignment="1">
      <alignment/>
    </xf>
    <xf numFmtId="0" fontId="25" fillId="0" borderId="19" xfId="0" applyFont="1" applyFill="1" applyBorder="1" applyAlignment="1">
      <alignment/>
    </xf>
    <xf numFmtId="3" fontId="25" fillId="0" borderId="20" xfId="0" applyNumberFormat="1" applyFont="1" applyBorder="1" applyAlignment="1">
      <alignment horizontal="left"/>
    </xf>
    <xf numFmtId="0" fontId="0" fillId="0" borderId="0" xfId="0" applyFill="1" applyAlignment="1">
      <alignment/>
    </xf>
    <xf numFmtId="49" fontId="24" fillId="18" borderId="21" xfId="0" applyNumberFormat="1" applyFont="1" applyFill="1" applyBorder="1" applyAlignment="1">
      <alignment/>
    </xf>
    <xf numFmtId="49" fontId="23" fillId="18" borderId="22" xfId="0" applyNumberFormat="1" applyFont="1" applyFill="1" applyBorder="1" applyAlignment="1">
      <alignment/>
    </xf>
    <xf numFmtId="49" fontId="24" fillId="18" borderId="0" xfId="0" applyNumberFormat="1" applyFont="1" applyFill="1" applyBorder="1" applyAlignment="1">
      <alignment/>
    </xf>
    <xf numFmtId="49" fontId="23" fillId="18" borderId="0" xfId="0" applyNumberFormat="1" applyFont="1" applyFill="1" applyBorder="1" applyAlignment="1">
      <alignment/>
    </xf>
    <xf numFmtId="49" fontId="25" fillId="0" borderId="19" xfId="0" applyNumberFormat="1" applyFont="1" applyBorder="1" applyAlignment="1">
      <alignment horizontal="left"/>
    </xf>
    <xf numFmtId="0" fontId="25" fillId="0" borderId="23" xfId="0" applyFont="1" applyBorder="1" applyAlignment="1">
      <alignment/>
    </xf>
    <xf numFmtId="0" fontId="25" fillId="0" borderId="19" xfId="0" applyNumberFormat="1" applyFont="1" applyBorder="1" applyAlignment="1">
      <alignment/>
    </xf>
    <xf numFmtId="0" fontId="25" fillId="0" borderId="24" xfId="0" applyNumberFormat="1" applyFont="1" applyBorder="1" applyAlignment="1">
      <alignment horizontal="left"/>
    </xf>
    <xf numFmtId="0" fontId="0" fillId="0" borderId="0" xfId="0" applyNumberFormat="1" applyBorder="1" applyAlignment="1">
      <alignment/>
    </xf>
    <xf numFmtId="0" fontId="0" fillId="0" borderId="0" xfId="0" applyNumberFormat="1" applyAlignment="1">
      <alignment/>
    </xf>
    <xf numFmtId="0" fontId="25" fillId="0" borderId="24" xfId="0" applyFont="1" applyBorder="1" applyAlignment="1">
      <alignment horizontal="left"/>
    </xf>
    <xf numFmtId="0" fontId="0" fillId="0" borderId="0" xfId="0" applyBorder="1" applyAlignment="1">
      <alignment/>
    </xf>
    <xf numFmtId="0" fontId="25" fillId="0" borderId="19" xfId="0" applyFont="1" applyFill="1" applyBorder="1" applyAlignment="1">
      <alignment/>
    </xf>
    <xf numFmtId="0" fontId="25" fillId="0" borderId="24" xfId="0" applyFont="1" applyFill="1" applyBorder="1" applyAlignment="1">
      <alignment/>
    </xf>
    <xf numFmtId="0" fontId="0" fillId="0" borderId="0" xfId="0" applyFont="1" applyFill="1" applyBorder="1" applyAlignment="1">
      <alignment/>
    </xf>
    <xf numFmtId="0" fontId="25" fillId="0" borderId="19" xfId="0" applyFont="1" applyBorder="1" applyAlignment="1">
      <alignment/>
    </xf>
    <xf numFmtId="0" fontId="25" fillId="0" borderId="24" xfId="0" applyFont="1" applyBorder="1" applyAlignment="1">
      <alignment/>
    </xf>
    <xf numFmtId="3" fontId="0" fillId="0" borderId="0" xfId="0" applyNumberFormat="1" applyAlignment="1">
      <alignment/>
    </xf>
    <xf numFmtId="0" fontId="25" fillId="0" borderId="16" xfId="0" applyFont="1" applyBorder="1" applyAlignment="1">
      <alignment/>
    </xf>
    <xf numFmtId="0" fontId="25" fillId="0" borderId="14" xfId="0" applyFont="1" applyBorder="1" applyAlignment="1">
      <alignment horizontal="left"/>
    </xf>
    <xf numFmtId="0" fontId="25" fillId="0" borderId="25" xfId="0" applyFont="1" applyBorder="1" applyAlignment="1">
      <alignment horizontal="left"/>
    </xf>
    <xf numFmtId="0" fontId="22" fillId="0" borderId="26" xfId="0" applyFont="1" applyBorder="1" applyAlignment="1">
      <alignment horizontal="centerContinuous" vertical="center"/>
    </xf>
    <xf numFmtId="0" fontId="27" fillId="0" borderId="27" xfId="0" applyFont="1" applyBorder="1" applyAlignment="1">
      <alignment horizontal="centerContinuous" vertical="center"/>
    </xf>
    <xf numFmtId="0" fontId="23" fillId="0" borderId="27" xfId="0" applyFont="1" applyBorder="1" applyAlignment="1">
      <alignment horizontal="centerContinuous" vertical="center"/>
    </xf>
    <xf numFmtId="0" fontId="23" fillId="0" borderId="28" xfId="0" applyFont="1" applyBorder="1" applyAlignment="1">
      <alignment horizontal="centerContinuous" vertical="center"/>
    </xf>
    <xf numFmtId="0" fontId="24" fillId="18" borderId="29" xfId="0" applyFont="1" applyFill="1" applyBorder="1" applyAlignment="1">
      <alignment horizontal="left"/>
    </xf>
    <xf numFmtId="0" fontId="23" fillId="18" borderId="30" xfId="0" applyFont="1" applyFill="1" applyBorder="1" applyAlignment="1">
      <alignment horizontal="left"/>
    </xf>
    <xf numFmtId="0" fontId="23" fillId="18" borderId="31" xfId="0" applyFont="1" applyFill="1" applyBorder="1" applyAlignment="1">
      <alignment horizontal="centerContinuous"/>
    </xf>
    <xf numFmtId="0" fontId="24" fillId="18" borderId="30" xfId="0" applyFont="1" applyFill="1" applyBorder="1" applyAlignment="1">
      <alignment horizontal="centerContinuous"/>
    </xf>
    <xf numFmtId="0" fontId="23" fillId="18" borderId="30" xfId="0" applyFont="1" applyFill="1" applyBorder="1" applyAlignment="1">
      <alignment horizontal="centerContinuous"/>
    </xf>
    <xf numFmtId="0" fontId="23" fillId="0" borderId="32" xfId="0" applyFont="1" applyBorder="1" applyAlignment="1">
      <alignment/>
    </xf>
    <xf numFmtId="0" fontId="23" fillId="0" borderId="33" xfId="0" applyFont="1" applyBorder="1" applyAlignment="1">
      <alignment/>
    </xf>
    <xf numFmtId="3" fontId="23" fillId="0" borderId="15" xfId="0" applyNumberFormat="1" applyFont="1" applyBorder="1" applyAlignment="1">
      <alignment/>
    </xf>
    <xf numFmtId="0" fontId="23" fillId="0" borderId="11" xfId="0" applyFont="1" applyBorder="1" applyAlignment="1">
      <alignment/>
    </xf>
    <xf numFmtId="3" fontId="23" fillId="0" borderId="13" xfId="0" applyNumberFormat="1" applyFont="1" applyBorder="1" applyAlignment="1">
      <alignment/>
    </xf>
    <xf numFmtId="0" fontId="23" fillId="0" borderId="12" xfId="0" applyFont="1" applyBorder="1" applyAlignment="1">
      <alignment/>
    </xf>
    <xf numFmtId="3" fontId="23" fillId="0" borderId="18" xfId="0" applyNumberFormat="1" applyFont="1" applyBorder="1" applyAlignment="1">
      <alignment/>
    </xf>
    <xf numFmtId="0" fontId="23" fillId="0" borderId="17" xfId="0" applyFont="1" applyBorder="1" applyAlignment="1">
      <alignment/>
    </xf>
    <xf numFmtId="0" fontId="23" fillId="0" borderId="34" xfId="0" applyFont="1" applyBorder="1" applyAlignment="1">
      <alignment/>
    </xf>
    <xf numFmtId="0" fontId="23" fillId="0" borderId="33" xfId="0" applyFont="1" applyBorder="1" applyAlignment="1">
      <alignment shrinkToFit="1"/>
    </xf>
    <xf numFmtId="0" fontId="23" fillId="0" borderId="35" xfId="0" applyFont="1" applyBorder="1" applyAlignment="1">
      <alignment/>
    </xf>
    <xf numFmtId="0" fontId="23" fillId="0" borderId="21" xfId="0" applyFont="1" applyBorder="1" applyAlignment="1">
      <alignment/>
    </xf>
    <xf numFmtId="0" fontId="23" fillId="0" borderId="0" xfId="0" applyFont="1" applyBorder="1" applyAlignment="1">
      <alignment/>
    </xf>
    <xf numFmtId="3" fontId="23" fillId="0" borderId="36" xfId="0" applyNumberFormat="1" applyFont="1" applyBorder="1" applyAlignment="1">
      <alignment/>
    </xf>
    <xf numFmtId="0" fontId="23" fillId="0" borderId="37" xfId="0" applyFont="1" applyBorder="1" applyAlignment="1">
      <alignment/>
    </xf>
    <xf numFmtId="3" fontId="23" fillId="0" borderId="38" xfId="0" applyNumberFormat="1" applyFont="1" applyBorder="1" applyAlignment="1">
      <alignment/>
    </xf>
    <xf numFmtId="0" fontId="23" fillId="0" borderId="39" xfId="0" applyFont="1" applyBorder="1" applyAlignment="1">
      <alignment/>
    </xf>
    <xf numFmtId="0" fontId="24" fillId="18" borderId="11" xfId="0" applyFont="1" applyFill="1" applyBorder="1" applyAlignment="1">
      <alignment/>
    </xf>
    <xf numFmtId="0" fontId="24" fillId="18" borderId="13" xfId="0" applyFont="1" applyFill="1" applyBorder="1" applyAlignment="1">
      <alignment/>
    </xf>
    <xf numFmtId="0" fontId="24" fillId="18" borderId="12" xfId="0" applyFont="1" applyFill="1" applyBorder="1" applyAlignment="1">
      <alignment/>
    </xf>
    <xf numFmtId="0" fontId="24" fillId="18" borderId="40" xfId="0" applyFont="1" applyFill="1" applyBorder="1" applyAlignment="1">
      <alignment/>
    </xf>
    <xf numFmtId="0" fontId="24" fillId="18" borderId="41" xfId="0" applyFont="1" applyFill="1" applyBorder="1" applyAlignment="1">
      <alignment/>
    </xf>
    <xf numFmtId="0" fontId="23" fillId="0" borderId="22" xfId="0" applyFont="1" applyBorder="1" applyAlignment="1">
      <alignment/>
    </xf>
    <xf numFmtId="0" fontId="23" fillId="0" borderId="0" xfId="0" applyFont="1" applyAlignment="1">
      <alignment/>
    </xf>
    <xf numFmtId="0" fontId="23" fillId="0" borderId="42" xfId="0" applyFont="1" applyBorder="1" applyAlignment="1">
      <alignment/>
    </xf>
    <xf numFmtId="0" fontId="23" fillId="0" borderId="43" xfId="0" applyFont="1" applyBorder="1" applyAlignment="1">
      <alignment/>
    </xf>
    <xf numFmtId="0" fontId="23" fillId="0" borderId="0" xfId="0" applyFont="1" applyBorder="1" applyAlignment="1">
      <alignment horizontal="right"/>
    </xf>
    <xf numFmtId="168" fontId="23" fillId="0" borderId="0" xfId="0" applyNumberFormat="1" applyFont="1" applyBorder="1" applyAlignment="1">
      <alignment/>
    </xf>
    <xf numFmtId="0" fontId="23" fillId="0" borderId="0" xfId="0" applyFont="1" applyFill="1" applyBorder="1" applyAlignment="1">
      <alignment/>
    </xf>
    <xf numFmtId="0" fontId="23" fillId="0" borderId="44" xfId="0" applyFont="1" applyBorder="1" applyAlignment="1">
      <alignment/>
    </xf>
    <xf numFmtId="0" fontId="23" fillId="0" borderId="45" xfId="0" applyFont="1" applyBorder="1" applyAlignment="1">
      <alignment/>
    </xf>
    <xf numFmtId="0" fontId="23" fillId="0" borderId="46" xfId="0" applyFont="1" applyBorder="1" applyAlignment="1">
      <alignment/>
    </xf>
    <xf numFmtId="0" fontId="23" fillId="0" borderId="47" xfId="0" applyFont="1" applyBorder="1" applyAlignment="1">
      <alignment/>
    </xf>
    <xf numFmtId="166" fontId="23" fillId="0" borderId="48" xfId="0" applyNumberFormat="1" applyFont="1" applyBorder="1" applyAlignment="1">
      <alignment horizontal="right"/>
    </xf>
    <xf numFmtId="0" fontId="23" fillId="0" borderId="48" xfId="0" applyFont="1" applyBorder="1" applyAlignment="1">
      <alignment/>
    </xf>
    <xf numFmtId="0" fontId="23" fillId="0" borderId="18" xfId="0" applyFont="1" applyBorder="1" applyAlignment="1">
      <alignment/>
    </xf>
    <xf numFmtId="166" fontId="23" fillId="0" borderId="17" xfId="0" applyNumberFormat="1" applyFont="1" applyBorder="1" applyAlignment="1">
      <alignment horizontal="right"/>
    </xf>
    <xf numFmtId="0" fontId="27" fillId="18" borderId="37" xfId="0" applyFont="1" applyFill="1" applyBorder="1" applyAlignment="1">
      <alignment/>
    </xf>
    <xf numFmtId="0" fontId="27" fillId="18" borderId="38" xfId="0" applyFont="1" applyFill="1" applyBorder="1" applyAlignment="1">
      <alignment/>
    </xf>
    <xf numFmtId="0" fontId="27" fillId="18" borderId="39" xfId="0" applyFont="1" applyFill="1" applyBorder="1" applyAlignment="1">
      <alignment/>
    </xf>
    <xf numFmtId="0" fontId="28" fillId="0" borderId="0" xfId="0" applyFont="1" applyAlignment="1">
      <alignment/>
    </xf>
    <xf numFmtId="0" fontId="0" fillId="0" borderId="0" xfId="0" applyAlignment="1">
      <alignment/>
    </xf>
    <xf numFmtId="0" fontId="0" fillId="0" borderId="0" xfId="0" applyAlignment="1">
      <alignment vertical="justify"/>
    </xf>
    <xf numFmtId="49" fontId="24" fillId="0" borderId="49" xfId="47" applyNumberFormat="1" applyFont="1" applyBorder="1">
      <alignment/>
      <protection/>
    </xf>
    <xf numFmtId="49" fontId="23" fillId="0" borderId="49" xfId="47" applyNumberFormat="1" applyFont="1" applyBorder="1">
      <alignment/>
      <protection/>
    </xf>
    <xf numFmtId="49" fontId="23" fillId="0" borderId="49" xfId="47" applyNumberFormat="1" applyFont="1" applyBorder="1" applyAlignment="1">
      <alignment horizontal="right"/>
      <protection/>
    </xf>
    <xf numFmtId="0" fontId="23" fillId="0" borderId="50" xfId="47" applyFont="1" applyBorder="1">
      <alignment/>
      <protection/>
    </xf>
    <xf numFmtId="49" fontId="23" fillId="0" borderId="49" xfId="0" applyNumberFormat="1" applyFont="1" applyBorder="1" applyAlignment="1">
      <alignment horizontal="left"/>
    </xf>
    <xf numFmtId="0" fontId="23" fillId="0" borderId="51" xfId="0" applyNumberFormat="1" applyFont="1" applyBorder="1" applyAlignment="1">
      <alignment/>
    </xf>
    <xf numFmtId="49" fontId="24" fillId="0" borderId="52" xfId="47" applyNumberFormat="1" applyFont="1" applyBorder="1">
      <alignment/>
      <protection/>
    </xf>
    <xf numFmtId="49" fontId="23" fillId="0" borderId="52" xfId="47" applyNumberFormat="1" applyFont="1" applyBorder="1">
      <alignment/>
      <protection/>
    </xf>
    <xf numFmtId="49" fontId="23" fillId="0" borderId="52" xfId="47" applyNumberFormat="1" applyFont="1" applyBorder="1" applyAlignment="1">
      <alignment horizontal="right"/>
      <protection/>
    </xf>
    <xf numFmtId="49" fontId="22" fillId="0" borderId="0" xfId="0" applyNumberFormat="1" applyFont="1" applyAlignment="1">
      <alignment horizontal="centerContinuous"/>
    </xf>
    <xf numFmtId="0" fontId="22" fillId="0" borderId="0" xfId="0" applyFont="1" applyAlignment="1">
      <alignment horizontal="centerContinuous"/>
    </xf>
    <xf numFmtId="0" fontId="22" fillId="0" borderId="0" xfId="0" applyFont="1" applyBorder="1" applyAlignment="1">
      <alignment horizontal="centerContinuous"/>
    </xf>
    <xf numFmtId="49" fontId="24" fillId="18" borderId="29" xfId="0" applyNumberFormat="1" applyFont="1" applyFill="1" applyBorder="1" applyAlignment="1">
      <alignment horizontal="center"/>
    </xf>
    <xf numFmtId="0" fontId="24" fillId="18" borderId="30" xfId="0" applyFont="1" applyFill="1" applyBorder="1" applyAlignment="1">
      <alignment horizontal="center"/>
    </xf>
    <xf numFmtId="0" fontId="24" fillId="18" borderId="31" xfId="0" applyFont="1" applyFill="1" applyBorder="1" applyAlignment="1">
      <alignment horizontal="center"/>
    </xf>
    <xf numFmtId="0" fontId="24" fillId="18" borderId="53" xfId="0" applyFont="1" applyFill="1" applyBorder="1" applyAlignment="1">
      <alignment horizontal="center"/>
    </xf>
    <xf numFmtId="0" fontId="24" fillId="18" borderId="54" xfId="0" applyFont="1" applyFill="1" applyBorder="1" applyAlignment="1">
      <alignment horizontal="center"/>
    </xf>
    <xf numFmtId="0" fontId="24" fillId="18" borderId="55" xfId="0" applyFont="1" applyFill="1" applyBorder="1" applyAlignment="1">
      <alignment horizontal="center"/>
    </xf>
    <xf numFmtId="0" fontId="25" fillId="0" borderId="0" xfId="0" applyFont="1" applyBorder="1" applyAlignment="1">
      <alignment/>
    </xf>
    <xf numFmtId="3" fontId="23" fillId="0" borderId="43" xfId="0" applyNumberFormat="1" applyFont="1" applyBorder="1" applyAlignment="1">
      <alignment/>
    </xf>
    <xf numFmtId="0" fontId="24" fillId="18" borderId="29" xfId="0" applyFont="1" applyFill="1" applyBorder="1" applyAlignment="1">
      <alignment/>
    </xf>
    <xf numFmtId="0" fontId="24" fillId="18" borderId="30" xfId="0" applyFont="1" applyFill="1" applyBorder="1" applyAlignment="1">
      <alignment/>
    </xf>
    <xf numFmtId="3" fontId="24" fillId="18" borderId="31" xfId="0" applyNumberFormat="1" applyFont="1" applyFill="1" applyBorder="1" applyAlignment="1">
      <alignment/>
    </xf>
    <xf numFmtId="3" fontId="24" fillId="18" borderId="53" xfId="0" applyNumberFormat="1" applyFont="1" applyFill="1" applyBorder="1" applyAlignment="1">
      <alignment/>
    </xf>
    <xf numFmtId="3" fontId="24" fillId="18" borderId="54" xfId="0" applyNumberFormat="1" applyFont="1" applyFill="1" applyBorder="1" applyAlignment="1">
      <alignment/>
    </xf>
    <xf numFmtId="3" fontId="24" fillId="18" borderId="55" xfId="0" applyNumberFormat="1" applyFont="1" applyFill="1" applyBorder="1" applyAlignment="1">
      <alignment/>
    </xf>
    <xf numFmtId="0" fontId="1" fillId="0" borderId="0" xfId="0" applyFont="1" applyAlignment="1">
      <alignment/>
    </xf>
    <xf numFmtId="3" fontId="22" fillId="0" borderId="0" xfId="0" applyNumberFormat="1" applyFont="1" applyAlignment="1">
      <alignment horizontal="centerContinuous"/>
    </xf>
    <xf numFmtId="0" fontId="23" fillId="18" borderId="41" xfId="0" applyFont="1" applyFill="1" applyBorder="1" applyAlignment="1">
      <alignment/>
    </xf>
    <xf numFmtId="0" fontId="24" fillId="18" borderId="56" xfId="0" applyFont="1" applyFill="1" applyBorder="1" applyAlignment="1">
      <alignment horizontal="right"/>
    </xf>
    <xf numFmtId="0" fontId="24" fillId="18" borderId="13" xfId="0" applyFont="1" applyFill="1" applyBorder="1" applyAlignment="1">
      <alignment horizontal="right"/>
    </xf>
    <xf numFmtId="0" fontId="24" fillId="18" borderId="12" xfId="0" applyFont="1" applyFill="1" applyBorder="1" applyAlignment="1">
      <alignment horizontal="center"/>
    </xf>
    <xf numFmtId="4" fontId="26" fillId="18" borderId="13" xfId="0" applyNumberFormat="1" applyFont="1" applyFill="1" applyBorder="1" applyAlignment="1">
      <alignment horizontal="right"/>
    </xf>
    <xf numFmtId="4" fontId="26" fillId="18" borderId="41" xfId="0" applyNumberFormat="1" applyFont="1" applyFill="1" applyBorder="1" applyAlignment="1">
      <alignment horizontal="right"/>
    </xf>
    <xf numFmtId="0" fontId="23" fillId="0" borderId="25" xfId="0" applyFont="1" applyBorder="1" applyAlignment="1">
      <alignment/>
    </xf>
    <xf numFmtId="3" fontId="23" fillId="0" borderId="34" xfId="0" applyNumberFormat="1" applyFont="1" applyBorder="1" applyAlignment="1">
      <alignment horizontal="right"/>
    </xf>
    <xf numFmtId="166" fontId="23" fillId="0" borderId="19" xfId="0" applyNumberFormat="1" applyFont="1" applyBorder="1" applyAlignment="1">
      <alignment horizontal="right"/>
    </xf>
    <xf numFmtId="3" fontId="23" fillId="0" borderId="44" xfId="0" applyNumberFormat="1" applyFont="1" applyBorder="1" applyAlignment="1">
      <alignment horizontal="right"/>
    </xf>
    <xf numFmtId="4" fontId="23" fillId="0" borderId="33" xfId="0" applyNumberFormat="1" applyFont="1" applyBorder="1" applyAlignment="1">
      <alignment horizontal="right"/>
    </xf>
    <xf numFmtId="3" fontId="23" fillId="0" borderId="25" xfId="0" applyNumberFormat="1" applyFont="1" applyBorder="1" applyAlignment="1">
      <alignment horizontal="right"/>
    </xf>
    <xf numFmtId="0" fontId="23" fillId="18" borderId="37" xfId="0" applyFont="1" applyFill="1" applyBorder="1" applyAlignment="1">
      <alignment/>
    </xf>
    <xf numFmtId="0" fontId="24" fillId="18" borderId="38" xfId="0" applyFont="1" applyFill="1" applyBorder="1" applyAlignment="1">
      <alignment/>
    </xf>
    <xf numFmtId="0" fontId="23" fillId="18" borderId="38" xfId="0" applyFont="1" applyFill="1" applyBorder="1" applyAlignment="1">
      <alignment/>
    </xf>
    <xf numFmtId="4" fontId="23" fillId="18" borderId="57" xfId="0" applyNumberFormat="1" applyFont="1" applyFill="1" applyBorder="1" applyAlignment="1">
      <alignment/>
    </xf>
    <xf numFmtId="4" fontId="23" fillId="18" borderId="37" xfId="0" applyNumberFormat="1" applyFont="1" applyFill="1" applyBorder="1" applyAlignment="1">
      <alignment/>
    </xf>
    <xf numFmtId="4" fontId="23" fillId="18" borderId="38" xfId="0" applyNumberFormat="1" applyFont="1" applyFill="1" applyBorder="1" applyAlignment="1">
      <alignment/>
    </xf>
    <xf numFmtId="3" fontId="30" fillId="0" borderId="0" xfId="0" applyNumberFormat="1" applyFont="1" applyAlignment="1">
      <alignment/>
    </xf>
    <xf numFmtId="4" fontId="30" fillId="0" borderId="0" xfId="0" applyNumberFormat="1" applyFont="1" applyAlignment="1">
      <alignment/>
    </xf>
    <xf numFmtId="4" fontId="0" fillId="0" borderId="0" xfId="0" applyNumberFormat="1" applyAlignment="1">
      <alignment/>
    </xf>
    <xf numFmtId="0" fontId="0" fillId="0" borderId="0" xfId="47">
      <alignment/>
      <protection/>
    </xf>
    <xf numFmtId="0" fontId="23" fillId="0" borderId="0" xfId="47" applyFont="1">
      <alignment/>
      <protection/>
    </xf>
    <xf numFmtId="0" fontId="32" fillId="0" borderId="0" xfId="47" applyFont="1" applyAlignment="1">
      <alignment horizontal="centerContinuous"/>
      <protection/>
    </xf>
    <xf numFmtId="0" fontId="33" fillId="0" borderId="0" xfId="47" applyFont="1" applyAlignment="1">
      <alignment horizontal="centerContinuous"/>
      <protection/>
    </xf>
    <xf numFmtId="0" fontId="33" fillId="0" borderId="0" xfId="47" applyFont="1" applyAlignment="1">
      <alignment horizontal="right"/>
      <protection/>
    </xf>
    <xf numFmtId="0" fontId="23" fillId="0" borderId="49" xfId="47" applyFont="1" applyBorder="1">
      <alignment/>
      <protection/>
    </xf>
    <xf numFmtId="0" fontId="25" fillId="0" borderId="50" xfId="47" applyFont="1" applyBorder="1" applyAlignment="1">
      <alignment horizontal="right"/>
      <protection/>
    </xf>
    <xf numFmtId="49" fontId="23" fillId="0" borderId="49" xfId="47" applyNumberFormat="1" applyFont="1" applyBorder="1" applyAlignment="1">
      <alignment horizontal="left"/>
      <protection/>
    </xf>
    <xf numFmtId="0" fontId="23" fillId="0" borderId="51" xfId="47" applyFont="1" applyBorder="1">
      <alignment/>
      <protection/>
    </xf>
    <xf numFmtId="0" fontId="23" fillId="0" borderId="52" xfId="47" applyFont="1" applyBorder="1">
      <alignment/>
      <protection/>
    </xf>
    <xf numFmtId="0" fontId="25" fillId="0" borderId="0" xfId="47" applyFont="1">
      <alignment/>
      <protection/>
    </xf>
    <xf numFmtId="0" fontId="23" fillId="0" borderId="0" xfId="47" applyFont="1" applyAlignment="1">
      <alignment horizontal="right"/>
      <protection/>
    </xf>
    <xf numFmtId="0" fontId="23" fillId="0" borderId="0" xfId="47" applyFont="1" applyAlignment="1">
      <alignment/>
      <protection/>
    </xf>
    <xf numFmtId="49" fontId="25" fillId="18" borderId="19" xfId="47" applyNumberFormat="1" applyFont="1" applyFill="1" applyBorder="1">
      <alignment/>
      <protection/>
    </xf>
    <xf numFmtId="0" fontId="25" fillId="18" borderId="17" xfId="47" applyFont="1" applyFill="1" applyBorder="1" applyAlignment="1">
      <alignment horizontal="center"/>
      <protection/>
    </xf>
    <xf numFmtId="0" fontId="25" fillId="18" borderId="17" xfId="47" applyNumberFormat="1" applyFont="1" applyFill="1" applyBorder="1" applyAlignment="1">
      <alignment horizontal="center"/>
      <protection/>
    </xf>
    <xf numFmtId="0" fontId="25" fillId="18" borderId="19" xfId="47" applyFont="1" applyFill="1" applyBorder="1" applyAlignment="1">
      <alignment horizontal="center"/>
      <protection/>
    </xf>
    <xf numFmtId="0" fontId="24" fillId="0" borderId="58" xfId="47" applyFont="1" applyBorder="1" applyAlignment="1">
      <alignment horizontal="center"/>
      <protection/>
    </xf>
    <xf numFmtId="49" fontId="24" fillId="0" borderId="58" xfId="47" applyNumberFormat="1" applyFont="1" applyBorder="1" applyAlignment="1">
      <alignment horizontal="left"/>
      <protection/>
    </xf>
    <xf numFmtId="0" fontId="24" fillId="0" borderId="59" xfId="47" applyFont="1" applyBorder="1">
      <alignment/>
      <protection/>
    </xf>
    <xf numFmtId="0" fontId="23" fillId="0" borderId="18" xfId="47" applyFont="1" applyBorder="1" applyAlignment="1">
      <alignment horizontal="center"/>
      <protection/>
    </xf>
    <xf numFmtId="0" fontId="23" fillId="0" borderId="18" xfId="47" applyNumberFormat="1" applyFont="1" applyBorder="1" applyAlignment="1">
      <alignment horizontal="right"/>
      <protection/>
    </xf>
    <xf numFmtId="0" fontId="23" fillId="0" borderId="17" xfId="47" applyNumberFormat="1" applyFont="1" applyBorder="1">
      <alignment/>
      <protection/>
    </xf>
    <xf numFmtId="0" fontId="0" fillId="0" borderId="0" xfId="47" applyNumberFormat="1">
      <alignment/>
      <protection/>
    </xf>
    <xf numFmtId="0" fontId="34" fillId="0" borderId="0" xfId="47" applyFont="1">
      <alignment/>
      <protection/>
    </xf>
    <xf numFmtId="0" fontId="35" fillId="0" borderId="60" xfId="47" applyFont="1" applyBorder="1" applyAlignment="1">
      <alignment horizontal="center" vertical="top"/>
      <protection/>
    </xf>
    <xf numFmtId="49" fontId="35" fillId="0" borderId="60" xfId="47" applyNumberFormat="1" applyFont="1" applyBorder="1" applyAlignment="1">
      <alignment horizontal="left" vertical="top"/>
      <protection/>
    </xf>
    <xf numFmtId="0" fontId="35" fillId="0" borderId="60" xfId="47" applyFont="1" applyBorder="1" applyAlignment="1">
      <alignment vertical="top" wrapText="1"/>
      <protection/>
    </xf>
    <xf numFmtId="49" fontId="35" fillId="0" borderId="60" xfId="47" applyNumberFormat="1" applyFont="1" applyBorder="1" applyAlignment="1">
      <alignment horizontal="center" shrinkToFit="1"/>
      <protection/>
    </xf>
    <xf numFmtId="4" fontId="35" fillId="0" borderId="60" xfId="47" applyNumberFormat="1" applyFont="1" applyBorder="1" applyAlignment="1">
      <alignment horizontal="right"/>
      <protection/>
    </xf>
    <xf numFmtId="4" fontId="35" fillId="0" borderId="60" xfId="47" applyNumberFormat="1" applyFont="1" applyBorder="1">
      <alignment/>
      <protection/>
    </xf>
    <xf numFmtId="0" fontId="34" fillId="0" borderId="0" xfId="47" applyFont="1">
      <alignment/>
      <protection/>
    </xf>
    <xf numFmtId="0" fontId="25" fillId="0" borderId="58" xfId="47" applyFont="1" applyBorder="1" applyAlignment="1">
      <alignment horizontal="center"/>
      <protection/>
    </xf>
    <xf numFmtId="49" fontId="25" fillId="0" borderId="58" xfId="47" applyNumberFormat="1" applyFont="1" applyBorder="1" applyAlignment="1">
      <alignment horizontal="left"/>
      <protection/>
    </xf>
    <xf numFmtId="0" fontId="38" fillId="0" borderId="0" xfId="47" applyFont="1" applyAlignment="1">
      <alignment wrapText="1"/>
      <protection/>
    </xf>
    <xf numFmtId="49" fontId="25" fillId="0" borderId="58" xfId="47" applyNumberFormat="1" applyFont="1" applyBorder="1" applyAlignment="1">
      <alignment horizontal="right"/>
      <protection/>
    </xf>
    <xf numFmtId="4" fontId="39" fillId="19" borderId="61" xfId="47" applyNumberFormat="1" applyFont="1" applyFill="1" applyBorder="1" applyAlignment="1">
      <alignment horizontal="right" wrapText="1"/>
      <protection/>
    </xf>
    <xf numFmtId="0" fontId="39" fillId="19" borderId="42" xfId="47" applyFont="1" applyFill="1" applyBorder="1" applyAlignment="1">
      <alignment horizontal="left" wrapText="1"/>
      <protection/>
    </xf>
    <xf numFmtId="0" fontId="39" fillId="0" borderId="22" xfId="0" applyFont="1" applyBorder="1" applyAlignment="1">
      <alignment horizontal="right"/>
    </xf>
    <xf numFmtId="0" fontId="23" fillId="18" borderId="19" xfId="47" applyFont="1" applyFill="1" applyBorder="1" applyAlignment="1">
      <alignment horizontal="center"/>
      <protection/>
    </xf>
    <xf numFmtId="49" fontId="41" fillId="18" borderId="19" xfId="47" applyNumberFormat="1" applyFont="1" applyFill="1" applyBorder="1" applyAlignment="1">
      <alignment horizontal="left"/>
      <protection/>
    </xf>
    <xf numFmtId="0" fontId="41" fillId="18" borderId="59" xfId="47" applyFont="1" applyFill="1" applyBorder="1">
      <alignment/>
      <protection/>
    </xf>
    <xf numFmtId="0" fontId="23" fillId="18" borderId="18" xfId="47" applyFont="1" applyFill="1" applyBorder="1" applyAlignment="1">
      <alignment horizontal="center"/>
      <protection/>
    </xf>
    <xf numFmtId="4" fontId="23" fillId="18" borderId="18" xfId="47" applyNumberFormat="1" applyFont="1" applyFill="1" applyBorder="1" applyAlignment="1">
      <alignment horizontal="right"/>
      <protection/>
    </xf>
    <xf numFmtId="4" fontId="23" fillId="18" borderId="17" xfId="47" applyNumberFormat="1" applyFont="1" applyFill="1" applyBorder="1" applyAlignment="1">
      <alignment horizontal="right"/>
      <protection/>
    </xf>
    <xf numFmtId="4" fontId="24" fillId="18" borderId="19" xfId="47" applyNumberFormat="1" applyFont="1" applyFill="1" applyBorder="1">
      <alignment/>
      <protection/>
    </xf>
    <xf numFmtId="3" fontId="0" fillId="0" borderId="0" xfId="47" applyNumberFormat="1">
      <alignment/>
      <protection/>
    </xf>
    <xf numFmtId="0" fontId="0" fillId="0" borderId="0" xfId="47" applyBorder="1">
      <alignment/>
      <protection/>
    </xf>
    <xf numFmtId="0" fontId="42" fillId="0" borderId="0" xfId="47" applyFont="1" applyAlignment="1">
      <alignment/>
      <protection/>
    </xf>
    <xf numFmtId="0" fontId="0" fillId="0" borderId="0" xfId="47" applyAlignment="1">
      <alignment horizontal="right"/>
      <protection/>
    </xf>
    <xf numFmtId="0" fontId="43" fillId="0" borderId="0" xfId="47" applyFont="1" applyBorder="1">
      <alignment/>
      <protection/>
    </xf>
    <xf numFmtId="3" fontId="43" fillId="0" borderId="0" xfId="47" applyNumberFormat="1" applyFont="1" applyBorder="1" applyAlignment="1">
      <alignment horizontal="right"/>
      <protection/>
    </xf>
    <xf numFmtId="4" fontId="43" fillId="0" borderId="0" xfId="47" applyNumberFormat="1" applyFont="1" applyBorder="1">
      <alignment/>
      <protection/>
    </xf>
    <xf numFmtId="0" fontId="42" fillId="0" borderId="0" xfId="47" applyFont="1" applyBorder="1" applyAlignment="1">
      <alignment/>
      <protection/>
    </xf>
    <xf numFmtId="0" fontId="0" fillId="0" borderId="0" xfId="47" applyBorder="1" applyAlignment="1">
      <alignment horizontal="right"/>
      <protection/>
    </xf>
    <xf numFmtId="49" fontId="25" fillId="0" borderId="21" xfId="0" applyNumberFormat="1" applyFont="1" applyBorder="1" applyAlignment="1">
      <alignment/>
    </xf>
    <xf numFmtId="3" fontId="23" fillId="0" borderId="22" xfId="0" applyNumberFormat="1" applyFont="1" applyBorder="1" applyAlignment="1">
      <alignment/>
    </xf>
    <xf numFmtId="3" fontId="23" fillId="0" borderId="58" xfId="0" applyNumberFormat="1" applyFont="1" applyBorder="1" applyAlignment="1">
      <alignment/>
    </xf>
    <xf numFmtId="3" fontId="23" fillId="0" borderId="62" xfId="0" applyNumberFormat="1" applyFont="1" applyBorder="1" applyAlignment="1">
      <alignment/>
    </xf>
    <xf numFmtId="3" fontId="38" fillId="0" borderId="0" xfId="47" applyNumberFormat="1" applyFont="1" applyAlignment="1">
      <alignment wrapText="1"/>
      <protection/>
    </xf>
    <xf numFmtId="0" fontId="0" fillId="0" borderId="0" xfId="0" applyAlignment="1">
      <alignment horizontal="left" wrapText="1"/>
    </xf>
    <xf numFmtId="0" fontId="29" fillId="0" borderId="0" xfId="0" applyFont="1" applyAlignment="1">
      <alignment horizontal="left" vertical="top" wrapText="1"/>
    </xf>
    <xf numFmtId="0" fontId="25" fillId="0" borderId="19" xfId="0" applyFont="1" applyBorder="1" applyAlignment="1">
      <alignment horizontal="left"/>
    </xf>
    <xf numFmtId="0" fontId="25" fillId="0" borderId="59" xfId="0" applyFont="1" applyBorder="1" applyAlignment="1">
      <alignment horizontal="left"/>
    </xf>
    <xf numFmtId="0" fontId="25" fillId="0" borderId="19" xfId="0" applyFont="1" applyBorder="1" applyAlignment="1">
      <alignment horizontal="center"/>
    </xf>
    <xf numFmtId="0" fontId="23" fillId="0" borderId="37" xfId="0" applyFont="1" applyBorder="1" applyAlignment="1">
      <alignment horizontal="center" shrinkToFit="1"/>
    </xf>
    <xf numFmtId="0" fontId="23" fillId="0" borderId="39" xfId="0" applyFont="1" applyBorder="1" applyAlignment="1">
      <alignment horizontal="center" shrinkToFit="1"/>
    </xf>
    <xf numFmtId="167" fontId="23" fillId="0" borderId="59" xfId="0" applyNumberFormat="1" applyFont="1" applyBorder="1" applyAlignment="1">
      <alignment horizontal="right" indent="2"/>
    </xf>
    <xf numFmtId="167" fontId="23" fillId="0" borderId="24" xfId="0" applyNumberFormat="1" applyFont="1" applyBorder="1" applyAlignment="1">
      <alignment horizontal="right" indent="2"/>
    </xf>
    <xf numFmtId="167" fontId="27" fillId="18" borderId="63" xfId="0" applyNumberFormat="1" applyFont="1" applyFill="1" applyBorder="1" applyAlignment="1">
      <alignment horizontal="right" indent="2"/>
    </xf>
    <xf numFmtId="167" fontId="27" fillId="18" borderId="57" xfId="0" applyNumberFormat="1" applyFont="1" applyFill="1" applyBorder="1" applyAlignment="1">
      <alignment horizontal="right" indent="2"/>
    </xf>
    <xf numFmtId="3" fontId="24" fillId="18" borderId="38" xfId="0" applyNumberFormat="1" applyFont="1" applyFill="1" applyBorder="1" applyAlignment="1">
      <alignment horizontal="right"/>
    </xf>
    <xf numFmtId="3" fontId="24" fillId="18" borderId="57" xfId="0" applyNumberFormat="1" applyFont="1" applyFill="1" applyBorder="1" applyAlignment="1">
      <alignment horizontal="right"/>
    </xf>
    <xf numFmtId="0" fontId="23" fillId="0" borderId="64" xfId="47" applyFont="1" applyBorder="1" applyAlignment="1">
      <alignment horizontal="center"/>
      <protection/>
    </xf>
    <xf numFmtId="0" fontId="23" fillId="0" borderId="65" xfId="47" applyFont="1" applyBorder="1" applyAlignment="1">
      <alignment horizontal="center"/>
      <protection/>
    </xf>
    <xf numFmtId="0" fontId="23" fillId="0" borderId="66" xfId="47" applyFont="1" applyBorder="1" applyAlignment="1">
      <alignment horizontal="center"/>
      <protection/>
    </xf>
    <xf numFmtId="0" fontId="23" fillId="0" borderId="67" xfId="47" applyFont="1" applyBorder="1" applyAlignment="1">
      <alignment horizontal="center"/>
      <protection/>
    </xf>
    <xf numFmtId="0" fontId="23" fillId="0" borderId="68" xfId="47" applyFont="1" applyBorder="1" applyAlignment="1">
      <alignment horizontal="left"/>
      <protection/>
    </xf>
    <xf numFmtId="0" fontId="23" fillId="0" borderId="52" xfId="47" applyFont="1" applyBorder="1" applyAlignment="1">
      <alignment horizontal="left"/>
      <protection/>
    </xf>
    <xf numFmtId="0" fontId="23" fillId="0" borderId="69" xfId="47" applyFont="1" applyBorder="1" applyAlignment="1">
      <alignment horizontal="left"/>
      <protection/>
    </xf>
    <xf numFmtId="49" fontId="39" fillId="19" borderId="70" xfId="47" applyNumberFormat="1" applyFont="1" applyFill="1" applyBorder="1" applyAlignment="1">
      <alignment horizontal="left" wrapText="1"/>
      <protection/>
    </xf>
    <xf numFmtId="49" fontId="40" fillId="0" borderId="71" xfId="0" applyNumberFormat="1" applyFont="1" applyBorder="1" applyAlignment="1">
      <alignment horizontal="left" wrapText="1"/>
    </xf>
    <xf numFmtId="0" fontId="36" fillId="19" borderId="42" xfId="47" applyNumberFormat="1" applyFont="1" applyFill="1" applyBorder="1" applyAlignment="1">
      <alignment horizontal="left" wrapText="1" indent="1"/>
      <protection/>
    </xf>
    <xf numFmtId="0" fontId="37" fillId="0" borderId="0" xfId="0" applyNumberFormat="1" applyFont="1" applyAlignment="1">
      <alignment/>
    </xf>
    <xf numFmtId="0" fontId="37" fillId="0" borderId="22" xfId="0" applyNumberFormat="1" applyFont="1" applyBorder="1" applyAlignment="1">
      <alignment/>
    </xf>
    <xf numFmtId="0" fontId="31" fillId="0" borderId="0" xfId="47" applyFont="1" applyAlignment="1">
      <alignment horizontal="center"/>
      <protection/>
    </xf>
    <xf numFmtId="49" fontId="23" fillId="0" borderId="66" xfId="47" applyNumberFormat="1" applyFont="1" applyBorder="1" applyAlignment="1">
      <alignment horizontal="center"/>
      <protection/>
    </xf>
    <xf numFmtId="0" fontId="23" fillId="0" borderId="68" xfId="47" applyFont="1" applyBorder="1" applyAlignment="1">
      <alignment horizontal="center" shrinkToFit="1"/>
      <protection/>
    </xf>
    <xf numFmtId="0" fontId="23" fillId="0" borderId="52" xfId="47" applyFont="1" applyBorder="1" applyAlignment="1">
      <alignment horizontal="center" shrinkToFit="1"/>
      <protection/>
    </xf>
    <xf numFmtId="0" fontId="23" fillId="0" borderId="69" xfId="47" applyFont="1" applyBorder="1" applyAlignment="1">
      <alignment horizontal="center" shrinkToFi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POL.XLS"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21"/>
  <dimension ref="A1:BE55"/>
  <sheetViews>
    <sheetView tabSelected="1" workbookViewId="0" topLeftCell="A1">
      <selection activeCell="A1" sqref="A1"/>
    </sheetView>
  </sheetViews>
  <sheetFormatPr defaultColWidth="9.00390625" defaultRowHeight="12.75"/>
  <cols>
    <col min="1" max="1" width="2.00390625" style="0" customWidth="1"/>
    <col min="2" max="2" width="15.00390625" style="0" customWidth="1"/>
    <col min="3" max="3" width="15.875" style="0" customWidth="1"/>
    <col min="4" max="4" width="14.625" style="0" customWidth="1"/>
    <col min="5" max="5" width="13.625" style="0" customWidth="1"/>
    <col min="6" max="6" width="16.625" style="0" customWidth="1"/>
    <col min="7" max="7" width="15.25390625" style="0" customWidth="1"/>
  </cols>
  <sheetData>
    <row r="1" spans="1:7" ht="24.75" customHeight="1" thickBot="1">
      <c r="A1" s="1" t="s">
        <v>335</v>
      </c>
      <c r="B1" s="2"/>
      <c r="C1" s="2"/>
      <c r="D1" s="2"/>
      <c r="E1" s="2"/>
      <c r="F1" s="2"/>
      <c r="G1" s="2"/>
    </row>
    <row r="2" spans="1:7" ht="12.75" customHeight="1">
      <c r="A2" s="3" t="s">
        <v>0</v>
      </c>
      <c r="B2" s="4"/>
      <c r="C2" s="5">
        <f>Rekapitulace!H1</f>
        <v>0</v>
      </c>
      <c r="D2" s="5">
        <f>Rekapitulace!G2</f>
        <v>0</v>
      </c>
      <c r="E2" s="6"/>
      <c r="F2" s="7" t="s">
        <v>1</v>
      </c>
      <c r="G2" s="8" t="s">
        <v>81</v>
      </c>
    </row>
    <row r="3" spans="1:7" ht="3" customHeight="1" hidden="1">
      <c r="A3" s="9"/>
      <c r="B3" s="10"/>
      <c r="C3" s="11"/>
      <c r="D3" s="11"/>
      <c r="E3" s="12"/>
      <c r="F3" s="13"/>
      <c r="G3" s="14"/>
    </row>
    <row r="4" spans="1:7" ht="12" customHeight="1">
      <c r="A4" s="15" t="s">
        <v>2</v>
      </c>
      <c r="B4" s="10"/>
      <c r="C4" s="11" t="s">
        <v>3</v>
      </c>
      <c r="D4" s="11"/>
      <c r="E4" s="12"/>
      <c r="F4" s="13" t="s">
        <v>4</v>
      </c>
      <c r="G4" s="16"/>
    </row>
    <row r="5" spans="1:7" ht="12.75" customHeight="1">
      <c r="A5" s="17" t="s">
        <v>79</v>
      </c>
      <c r="B5" s="18"/>
      <c r="C5" s="19" t="s">
        <v>80</v>
      </c>
      <c r="D5" s="20"/>
      <c r="E5" s="18"/>
      <c r="F5" s="13" t="s">
        <v>6</v>
      </c>
      <c r="G5" s="14" t="s">
        <v>82</v>
      </c>
    </row>
    <row r="6" spans="1:15" ht="12.75" customHeight="1">
      <c r="A6" s="15" t="s">
        <v>7</v>
      </c>
      <c r="B6" s="10"/>
      <c r="C6" s="11" t="s">
        <v>8</v>
      </c>
      <c r="D6" s="11"/>
      <c r="E6" s="12"/>
      <c r="F6" s="21" t="s">
        <v>9</v>
      </c>
      <c r="G6" s="22">
        <v>0</v>
      </c>
      <c r="O6" s="23"/>
    </row>
    <row r="7" spans="1:7" ht="12.75" customHeight="1">
      <c r="A7" s="24" t="s">
        <v>77</v>
      </c>
      <c r="B7" s="25"/>
      <c r="C7" s="26" t="s">
        <v>78</v>
      </c>
      <c r="D7" s="27"/>
      <c r="E7" s="27"/>
      <c r="F7" s="28" t="s">
        <v>10</v>
      </c>
      <c r="G7" s="22">
        <f>IF(PocetMJ=0,,ROUND((F30+F32)/PocetMJ,1))</f>
        <v>0</v>
      </c>
    </row>
    <row r="8" spans="1:9" ht="12.75">
      <c r="A8" s="29" t="s">
        <v>11</v>
      </c>
      <c r="B8" s="13"/>
      <c r="C8" s="208"/>
      <c r="D8" s="208"/>
      <c r="E8" s="209"/>
      <c r="F8" s="30" t="s">
        <v>12</v>
      </c>
      <c r="G8" s="31"/>
      <c r="H8" s="32"/>
      <c r="I8" s="33"/>
    </row>
    <row r="9" spans="1:8" ht="12.75">
      <c r="A9" s="29" t="s">
        <v>13</v>
      </c>
      <c r="B9" s="13"/>
      <c r="C9" s="208">
        <f>Projektant</f>
        <v>0</v>
      </c>
      <c r="D9" s="208"/>
      <c r="E9" s="209"/>
      <c r="F9" s="13"/>
      <c r="G9" s="34"/>
      <c r="H9" s="35"/>
    </row>
    <row r="10" spans="1:8" ht="12.75">
      <c r="A10" s="29" t="s">
        <v>14</v>
      </c>
      <c r="B10" s="13"/>
      <c r="C10" s="208"/>
      <c r="D10" s="208"/>
      <c r="E10" s="208"/>
      <c r="F10" s="36"/>
      <c r="G10" s="37"/>
      <c r="H10" s="38"/>
    </row>
    <row r="11" spans="1:57" ht="13.5" customHeight="1">
      <c r="A11" s="29" t="s">
        <v>15</v>
      </c>
      <c r="B11" s="13"/>
      <c r="C11" s="208"/>
      <c r="D11" s="208"/>
      <c r="E11" s="208"/>
      <c r="F11" s="39" t="s">
        <v>16</v>
      </c>
      <c r="G11" s="40"/>
      <c r="H11" s="35"/>
      <c r="BA11" s="41"/>
      <c r="BB11" s="41"/>
      <c r="BC11" s="41"/>
      <c r="BD11" s="41"/>
      <c r="BE11" s="41"/>
    </row>
    <row r="12" spans="1:8" ht="12.75" customHeight="1">
      <c r="A12" s="42" t="s">
        <v>17</v>
      </c>
      <c r="B12" s="10"/>
      <c r="C12" s="210"/>
      <c r="D12" s="210"/>
      <c r="E12" s="210"/>
      <c r="F12" s="43" t="s">
        <v>18</v>
      </c>
      <c r="G12" s="44"/>
      <c r="H12" s="35"/>
    </row>
    <row r="13" spans="1:8" ht="28.5" customHeight="1" thickBot="1">
      <c r="A13" s="45" t="s">
        <v>19</v>
      </c>
      <c r="B13" s="46"/>
      <c r="C13" s="46"/>
      <c r="D13" s="46"/>
      <c r="E13" s="47"/>
      <c r="F13" s="47"/>
      <c r="G13" s="48"/>
      <c r="H13" s="35"/>
    </row>
    <row r="14" spans="1:7" ht="17.25" customHeight="1" thickBot="1">
      <c r="A14" s="49" t="s">
        <v>20</v>
      </c>
      <c r="B14" s="50"/>
      <c r="C14" s="51"/>
      <c r="D14" s="52" t="s">
        <v>21</v>
      </c>
      <c r="E14" s="53"/>
      <c r="F14" s="53"/>
      <c r="G14" s="51"/>
    </row>
    <row r="15" spans="1:7" ht="15.75" customHeight="1">
      <c r="A15" s="54"/>
      <c r="B15" s="55" t="s">
        <v>22</v>
      </c>
      <c r="C15" s="56">
        <f>HSV</f>
        <v>0</v>
      </c>
      <c r="D15" s="57" t="str">
        <f>Rekapitulace!A31</f>
        <v>Ztížené výrobní podmínky</v>
      </c>
      <c r="E15" s="58"/>
      <c r="F15" s="59"/>
      <c r="G15" s="56">
        <f>Rekapitulace!I31</f>
        <v>0</v>
      </c>
    </row>
    <row r="16" spans="1:7" ht="15.75" customHeight="1">
      <c r="A16" s="54" t="s">
        <v>23</v>
      </c>
      <c r="B16" s="55" t="s">
        <v>24</v>
      </c>
      <c r="C16" s="56">
        <f>PSV</f>
        <v>0</v>
      </c>
      <c r="D16" s="9" t="str">
        <f>Rekapitulace!A32</f>
        <v>Oborová přirážka</v>
      </c>
      <c r="E16" s="60"/>
      <c r="F16" s="61"/>
      <c r="G16" s="56">
        <f>Rekapitulace!I32</f>
        <v>0</v>
      </c>
    </row>
    <row r="17" spans="1:7" ht="15.75" customHeight="1">
      <c r="A17" s="54" t="s">
        <v>25</v>
      </c>
      <c r="B17" s="55" t="s">
        <v>26</v>
      </c>
      <c r="C17" s="56">
        <f>Mont</f>
        <v>0</v>
      </c>
      <c r="D17" s="9" t="str">
        <f>Rekapitulace!A33</f>
        <v>Přesun stavebních kapacit</v>
      </c>
      <c r="E17" s="60"/>
      <c r="F17" s="61"/>
      <c r="G17" s="56">
        <f>Rekapitulace!I33</f>
        <v>0</v>
      </c>
    </row>
    <row r="18" spans="1:7" ht="15.75" customHeight="1">
      <c r="A18" s="62" t="s">
        <v>27</v>
      </c>
      <c r="B18" s="63" t="s">
        <v>28</v>
      </c>
      <c r="C18" s="56">
        <f>Dodavka</f>
        <v>0</v>
      </c>
      <c r="D18" s="9" t="str">
        <f>Rekapitulace!A34</f>
        <v>Mimostaveništní doprava</v>
      </c>
      <c r="E18" s="60"/>
      <c r="F18" s="61"/>
      <c r="G18" s="56">
        <f>Rekapitulace!I34</f>
        <v>0</v>
      </c>
    </row>
    <row r="19" spans="1:7" ht="15.75" customHeight="1">
      <c r="A19" s="64" t="s">
        <v>29</v>
      </c>
      <c r="B19" s="55"/>
      <c r="C19" s="56">
        <f>SUM(C15:C18)</f>
        <v>0</v>
      </c>
      <c r="D19" s="9" t="str">
        <f>Rekapitulace!A35</f>
        <v>Zařízení staveniště</v>
      </c>
      <c r="E19" s="60"/>
      <c r="F19" s="61"/>
      <c r="G19" s="56">
        <f>Rekapitulace!I35</f>
        <v>0</v>
      </c>
    </row>
    <row r="20" spans="1:7" ht="15.75" customHeight="1">
      <c r="A20" s="64"/>
      <c r="B20" s="55"/>
      <c r="C20" s="56"/>
      <c r="D20" s="9" t="str">
        <f>Rekapitulace!A36</f>
        <v>Provoz investora</v>
      </c>
      <c r="E20" s="60"/>
      <c r="F20" s="61"/>
      <c r="G20" s="56">
        <f>Rekapitulace!I36</f>
        <v>0</v>
      </c>
    </row>
    <row r="21" spans="1:7" ht="15.75" customHeight="1">
      <c r="A21" s="64" t="s">
        <v>30</v>
      </c>
      <c r="B21" s="55"/>
      <c r="C21" s="56">
        <f>HZS</f>
        <v>0</v>
      </c>
      <c r="D21" s="9" t="str">
        <f>Rekapitulace!A37</f>
        <v>Kompletační činnost (IČD)</v>
      </c>
      <c r="E21" s="60"/>
      <c r="F21" s="61"/>
      <c r="G21" s="56">
        <f>Rekapitulace!I37</f>
        <v>0</v>
      </c>
    </row>
    <row r="22" spans="1:7" ht="15.75" customHeight="1">
      <c r="A22" s="65" t="s">
        <v>31</v>
      </c>
      <c r="B22" s="66"/>
      <c r="C22" s="56">
        <f>C19+C21</f>
        <v>0</v>
      </c>
      <c r="D22" s="9" t="s">
        <v>32</v>
      </c>
      <c r="E22" s="60"/>
      <c r="F22" s="61"/>
      <c r="G22" s="56">
        <f>G23-SUM(G15:G21)</f>
        <v>0</v>
      </c>
    </row>
    <row r="23" spans="1:7" ht="15.75" customHeight="1" thickBot="1">
      <c r="A23" s="211" t="s">
        <v>33</v>
      </c>
      <c r="B23" s="212"/>
      <c r="C23" s="67">
        <f>C22+G23</f>
        <v>0</v>
      </c>
      <c r="D23" s="68" t="s">
        <v>34</v>
      </c>
      <c r="E23" s="69"/>
      <c r="F23" s="70"/>
      <c r="G23" s="56">
        <f>VRN</f>
        <v>0</v>
      </c>
    </row>
    <row r="24" spans="1:7" ht="12.75">
      <c r="A24" s="71" t="s">
        <v>35</v>
      </c>
      <c r="B24" s="72"/>
      <c r="C24" s="73"/>
      <c r="D24" s="72" t="s">
        <v>36</v>
      </c>
      <c r="E24" s="72"/>
      <c r="F24" s="74" t="s">
        <v>37</v>
      </c>
      <c r="G24" s="75"/>
    </row>
    <row r="25" spans="1:7" ht="12.75">
      <c r="A25" s="65" t="s">
        <v>38</v>
      </c>
      <c r="B25" s="66"/>
      <c r="C25" s="76"/>
      <c r="D25" s="66" t="s">
        <v>38</v>
      </c>
      <c r="E25" s="77"/>
      <c r="F25" s="78" t="s">
        <v>38</v>
      </c>
      <c r="G25" s="79"/>
    </row>
    <row r="26" spans="1:7" ht="37.5" customHeight="1">
      <c r="A26" s="65" t="s">
        <v>39</v>
      </c>
      <c r="B26" s="80"/>
      <c r="C26" s="76"/>
      <c r="D26" s="66" t="s">
        <v>39</v>
      </c>
      <c r="E26" s="77"/>
      <c r="F26" s="78" t="s">
        <v>39</v>
      </c>
      <c r="G26" s="79"/>
    </row>
    <row r="27" spans="1:7" ht="12.75">
      <c r="A27" s="65"/>
      <c r="B27" s="81"/>
      <c r="C27" s="76"/>
      <c r="D27" s="66"/>
      <c r="E27" s="77"/>
      <c r="F27" s="78"/>
      <c r="G27" s="79"/>
    </row>
    <row r="28" spans="1:7" ht="12.75">
      <c r="A28" s="65" t="s">
        <v>40</v>
      </c>
      <c r="B28" s="66"/>
      <c r="C28" s="76"/>
      <c r="D28" s="78" t="s">
        <v>41</v>
      </c>
      <c r="E28" s="76"/>
      <c r="F28" s="82" t="s">
        <v>41</v>
      </c>
      <c r="G28" s="79"/>
    </row>
    <row r="29" spans="1:7" ht="69" customHeight="1">
      <c r="A29" s="65"/>
      <c r="B29" s="66"/>
      <c r="C29" s="83"/>
      <c r="D29" s="84"/>
      <c r="E29" s="83"/>
      <c r="F29" s="66"/>
      <c r="G29" s="79"/>
    </row>
    <row r="30" spans="1:7" ht="12.75">
      <c r="A30" s="85" t="s">
        <v>42</v>
      </c>
      <c r="B30" s="86"/>
      <c r="C30" s="87">
        <v>21</v>
      </c>
      <c r="D30" s="86" t="s">
        <v>43</v>
      </c>
      <c r="E30" s="88"/>
      <c r="F30" s="213">
        <f>C23-F32</f>
        <v>0</v>
      </c>
      <c r="G30" s="214"/>
    </row>
    <row r="31" spans="1:7" ht="12.75">
      <c r="A31" s="85" t="s">
        <v>44</v>
      </c>
      <c r="B31" s="86"/>
      <c r="C31" s="87">
        <f>SazbaDPH1</f>
        <v>21</v>
      </c>
      <c r="D31" s="86" t="s">
        <v>45</v>
      </c>
      <c r="E31" s="88"/>
      <c r="F31" s="213">
        <f>ROUND(PRODUCT(F30,C31/100),0)</f>
        <v>0</v>
      </c>
      <c r="G31" s="214"/>
    </row>
    <row r="32" spans="1:7" ht="12.75">
      <c r="A32" s="85" t="s">
        <v>42</v>
      </c>
      <c r="B32" s="86"/>
      <c r="C32" s="87">
        <v>0</v>
      </c>
      <c r="D32" s="86" t="s">
        <v>45</v>
      </c>
      <c r="E32" s="88"/>
      <c r="F32" s="213">
        <v>0</v>
      </c>
      <c r="G32" s="214"/>
    </row>
    <row r="33" spans="1:7" ht="12.75">
      <c r="A33" s="85" t="s">
        <v>44</v>
      </c>
      <c r="B33" s="89"/>
      <c r="C33" s="90">
        <f>SazbaDPH2</f>
        <v>0</v>
      </c>
      <c r="D33" s="86" t="s">
        <v>45</v>
      </c>
      <c r="E33" s="61"/>
      <c r="F33" s="213">
        <f>ROUND(PRODUCT(F32,C33/100),0)</f>
        <v>0</v>
      </c>
      <c r="G33" s="214"/>
    </row>
    <row r="34" spans="1:7" s="94" customFormat="1" ht="19.5" customHeight="1" thickBot="1">
      <c r="A34" s="91" t="s">
        <v>46</v>
      </c>
      <c r="B34" s="92"/>
      <c r="C34" s="92"/>
      <c r="D34" s="92"/>
      <c r="E34" s="93"/>
      <c r="F34" s="215">
        <f>ROUND(SUM(F30:F33),0)</f>
        <v>0</v>
      </c>
      <c r="G34" s="216"/>
    </row>
    <row r="36" spans="1:8" ht="12.75">
      <c r="A36" s="95" t="s">
        <v>47</v>
      </c>
      <c r="B36" s="95"/>
      <c r="C36" s="95"/>
      <c r="D36" s="95"/>
      <c r="E36" s="95"/>
      <c r="F36" s="95"/>
      <c r="G36" s="95"/>
      <c r="H36" t="s">
        <v>5</v>
      </c>
    </row>
    <row r="37" spans="1:8" ht="14.25" customHeight="1">
      <c r="A37" s="95"/>
      <c r="B37" s="207"/>
      <c r="C37" s="207"/>
      <c r="D37" s="207"/>
      <c r="E37" s="207"/>
      <c r="F37" s="207"/>
      <c r="G37" s="207"/>
      <c r="H37" t="s">
        <v>5</v>
      </c>
    </row>
    <row r="38" spans="1:8" ht="12.75" customHeight="1">
      <c r="A38" s="96"/>
      <c r="B38" s="207"/>
      <c r="C38" s="207"/>
      <c r="D38" s="207"/>
      <c r="E38" s="207"/>
      <c r="F38" s="207"/>
      <c r="G38" s="207"/>
      <c r="H38" t="s">
        <v>5</v>
      </c>
    </row>
    <row r="39" spans="1:8" ht="12.75">
      <c r="A39" s="96"/>
      <c r="B39" s="207"/>
      <c r="C39" s="207"/>
      <c r="D39" s="207"/>
      <c r="E39" s="207"/>
      <c r="F39" s="207"/>
      <c r="G39" s="207"/>
      <c r="H39" t="s">
        <v>5</v>
      </c>
    </row>
    <row r="40" spans="1:8" ht="12.75">
      <c r="A40" s="96"/>
      <c r="B40" s="207"/>
      <c r="C40" s="207"/>
      <c r="D40" s="207"/>
      <c r="E40" s="207"/>
      <c r="F40" s="207"/>
      <c r="G40" s="207"/>
      <c r="H40" t="s">
        <v>5</v>
      </c>
    </row>
    <row r="41" spans="1:8" ht="12.75">
      <c r="A41" s="96"/>
      <c r="B41" s="207"/>
      <c r="C41" s="207"/>
      <c r="D41" s="207"/>
      <c r="E41" s="207"/>
      <c r="F41" s="207"/>
      <c r="G41" s="207"/>
      <c r="H41" t="s">
        <v>5</v>
      </c>
    </row>
    <row r="42" spans="1:8" ht="12.75">
      <c r="A42" s="96"/>
      <c r="B42" s="207"/>
      <c r="C42" s="207"/>
      <c r="D42" s="207"/>
      <c r="E42" s="207"/>
      <c r="F42" s="207"/>
      <c r="G42" s="207"/>
      <c r="H42" t="s">
        <v>5</v>
      </c>
    </row>
    <row r="43" spans="1:8" ht="12.75">
      <c r="A43" s="96"/>
      <c r="B43" s="207"/>
      <c r="C43" s="207"/>
      <c r="D43" s="207"/>
      <c r="E43" s="207"/>
      <c r="F43" s="207"/>
      <c r="G43" s="207"/>
      <c r="H43" t="s">
        <v>5</v>
      </c>
    </row>
    <row r="44" spans="1:8" ht="12.75">
      <c r="A44" s="96"/>
      <c r="B44" s="207"/>
      <c r="C44" s="207"/>
      <c r="D44" s="207"/>
      <c r="E44" s="207"/>
      <c r="F44" s="207"/>
      <c r="G44" s="207"/>
      <c r="H44" t="s">
        <v>5</v>
      </c>
    </row>
    <row r="45" spans="1:8" ht="0.75" customHeight="1">
      <c r="A45" s="96"/>
      <c r="B45" s="207"/>
      <c r="C45" s="207"/>
      <c r="D45" s="207"/>
      <c r="E45" s="207"/>
      <c r="F45" s="207"/>
      <c r="G45" s="207"/>
      <c r="H45" t="s">
        <v>5</v>
      </c>
    </row>
    <row r="46" spans="2:7" ht="12.75">
      <c r="B46" s="206"/>
      <c r="C46" s="206"/>
      <c r="D46" s="206"/>
      <c r="E46" s="206"/>
      <c r="F46" s="206"/>
      <c r="G46" s="206"/>
    </row>
    <row r="47" spans="2:7" ht="12.75">
      <c r="B47" s="206"/>
      <c r="C47" s="206"/>
      <c r="D47" s="206"/>
      <c r="E47" s="206"/>
      <c r="F47" s="206"/>
      <c r="G47" s="206"/>
    </row>
    <row r="48" spans="2:7" ht="12.75">
      <c r="B48" s="206"/>
      <c r="C48" s="206"/>
      <c r="D48" s="206"/>
      <c r="E48" s="206"/>
      <c r="F48" s="206"/>
      <c r="G48" s="206"/>
    </row>
    <row r="49" spans="2:7" ht="12.75">
      <c r="B49" s="206"/>
      <c r="C49" s="206"/>
      <c r="D49" s="206"/>
      <c r="E49" s="206"/>
      <c r="F49" s="206"/>
      <c r="G49" s="206"/>
    </row>
    <row r="50" spans="2:7" ht="12.75">
      <c r="B50" s="206"/>
      <c r="C50" s="206"/>
      <c r="D50" s="206"/>
      <c r="E50" s="206"/>
      <c r="F50" s="206"/>
      <c r="G50" s="206"/>
    </row>
    <row r="51" spans="2:7" ht="12.75">
      <c r="B51" s="206"/>
      <c r="C51" s="206"/>
      <c r="D51" s="206"/>
      <c r="E51" s="206"/>
      <c r="F51" s="206"/>
      <c r="G51" s="206"/>
    </row>
    <row r="52" spans="2:7" ht="12.75">
      <c r="B52" s="206"/>
      <c r="C52" s="206"/>
      <c r="D52" s="206"/>
      <c r="E52" s="206"/>
      <c r="F52" s="206"/>
      <c r="G52" s="206"/>
    </row>
    <row r="53" spans="2:7" ht="12.75">
      <c r="B53" s="206"/>
      <c r="C53" s="206"/>
      <c r="D53" s="206"/>
      <c r="E53" s="206"/>
      <c r="F53" s="206"/>
      <c r="G53" s="206"/>
    </row>
    <row r="54" spans="2:7" ht="12.75">
      <c r="B54" s="206"/>
      <c r="C54" s="206"/>
      <c r="D54" s="206"/>
      <c r="E54" s="206"/>
      <c r="F54" s="206"/>
      <c r="G54" s="206"/>
    </row>
    <row r="55" spans="2:7" ht="12.75">
      <c r="B55" s="206"/>
      <c r="C55" s="206"/>
      <c r="D55" s="206"/>
      <c r="E55" s="206"/>
      <c r="F55" s="206"/>
      <c r="G55" s="206"/>
    </row>
  </sheetData>
  <mergeCells count="22">
    <mergeCell ref="C12:E12"/>
    <mergeCell ref="B46:G46"/>
    <mergeCell ref="A23:B23"/>
    <mergeCell ref="F30:G30"/>
    <mergeCell ref="F31:G31"/>
    <mergeCell ref="F32:G32"/>
    <mergeCell ref="F33:G33"/>
    <mergeCell ref="F34:G34"/>
    <mergeCell ref="C9:E9"/>
    <mergeCell ref="C11:E11"/>
    <mergeCell ref="C8:E8"/>
    <mergeCell ref="C10:E10"/>
    <mergeCell ref="B47:G47"/>
    <mergeCell ref="B48:G48"/>
    <mergeCell ref="B37:G45"/>
    <mergeCell ref="B53:G53"/>
    <mergeCell ref="B54:G54"/>
    <mergeCell ref="B55:G55"/>
    <mergeCell ref="B49:G49"/>
    <mergeCell ref="B50:G50"/>
    <mergeCell ref="B51:G51"/>
    <mergeCell ref="B52:G5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sheetPr codeName="List31"/>
  <dimension ref="A1:BE90"/>
  <sheetViews>
    <sheetView workbookViewId="0" topLeftCell="A1">
      <selection activeCell="A1" sqref="A1:B1"/>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0.875" style="0" customWidth="1"/>
    <col min="7" max="7" width="11.00390625" style="0" customWidth="1"/>
    <col min="8" max="8" width="11.125" style="0" customWidth="1"/>
    <col min="9" max="9" width="10.75390625" style="0" customWidth="1"/>
  </cols>
  <sheetData>
    <row r="1" spans="1:9" ht="13.5" thickTop="1">
      <c r="A1" s="219" t="s">
        <v>48</v>
      </c>
      <c r="B1" s="220"/>
      <c r="C1" s="97" t="str">
        <f>CONCATENATE(cislostavby," ",nazevstavby)</f>
        <v>281 MŠ SPECIÁLNÍ, ZŠ SPECIÁLNÍ A PRAKTICKÁ ŠKOLA</v>
      </c>
      <c r="D1" s="98"/>
      <c r="E1" s="99"/>
      <c r="F1" s="98"/>
      <c r="G1" s="100" t="s">
        <v>49</v>
      </c>
      <c r="H1" s="101"/>
      <c r="I1" s="102"/>
    </row>
    <row r="2" spans="1:9" ht="13.5" thickBot="1">
      <c r="A2" s="221" t="s">
        <v>50</v>
      </c>
      <c r="B2" s="222"/>
      <c r="C2" s="103" t="str">
        <f>CONCATENATE(cisloobjektu," ",nazevobjektu)</f>
        <v>01 Zateplení obvod. pláště předlož. schodiště</v>
      </c>
      <c r="D2" s="104"/>
      <c r="E2" s="105"/>
      <c r="F2" s="104"/>
      <c r="G2" s="223"/>
      <c r="H2" s="224"/>
      <c r="I2" s="225"/>
    </row>
    <row r="3" spans="1:9" ht="13.5" thickTop="1">
      <c r="A3" s="77"/>
      <c r="B3" s="77"/>
      <c r="C3" s="77"/>
      <c r="D3" s="77"/>
      <c r="E3" s="77"/>
      <c r="F3" s="66"/>
      <c r="G3" s="77"/>
      <c r="H3" s="77"/>
      <c r="I3" s="77"/>
    </row>
    <row r="4" spans="1:9" ht="19.5" customHeight="1">
      <c r="A4" s="106" t="s">
        <v>51</v>
      </c>
      <c r="B4" s="107"/>
      <c r="C4" s="107"/>
      <c r="D4" s="107"/>
      <c r="E4" s="108"/>
      <c r="F4" s="107"/>
      <c r="G4" s="107"/>
      <c r="H4" s="107"/>
      <c r="I4" s="107"/>
    </row>
    <row r="5" spans="1:9" ht="13.5" thickBot="1">
      <c r="A5" s="77"/>
      <c r="B5" s="77"/>
      <c r="C5" s="77"/>
      <c r="D5" s="77"/>
      <c r="E5" s="77"/>
      <c r="F5" s="77"/>
      <c r="G5" s="77"/>
      <c r="H5" s="77"/>
      <c r="I5" s="77"/>
    </row>
    <row r="6" spans="1:9" s="35" customFormat="1" ht="13.5" thickBot="1">
      <c r="A6" s="109"/>
      <c r="B6" s="110" t="s">
        <v>52</v>
      </c>
      <c r="C6" s="110"/>
      <c r="D6" s="111"/>
      <c r="E6" s="112" t="s">
        <v>53</v>
      </c>
      <c r="F6" s="113" t="s">
        <v>54</v>
      </c>
      <c r="G6" s="113" t="s">
        <v>55</v>
      </c>
      <c r="H6" s="113" t="s">
        <v>56</v>
      </c>
      <c r="I6" s="114" t="s">
        <v>30</v>
      </c>
    </row>
    <row r="7" spans="1:9" s="35" customFormat="1" ht="12.75">
      <c r="A7" s="201" t="str">
        <f>Položky!B7</f>
        <v>1</v>
      </c>
      <c r="B7" s="115" t="str">
        <f>Položky!C7</f>
        <v>Zemní práce</v>
      </c>
      <c r="C7" s="66"/>
      <c r="D7" s="116"/>
      <c r="E7" s="202">
        <f>Položky!BA17</f>
        <v>0</v>
      </c>
      <c r="F7" s="203">
        <f>Položky!BB17</f>
        <v>0</v>
      </c>
      <c r="G7" s="203">
        <f>Položky!BC17</f>
        <v>0</v>
      </c>
      <c r="H7" s="203">
        <f>Položky!BD17</f>
        <v>0</v>
      </c>
      <c r="I7" s="204">
        <f>Položky!BE17</f>
        <v>0</v>
      </c>
    </row>
    <row r="8" spans="1:9" s="35" customFormat="1" ht="12.75">
      <c r="A8" s="201" t="str">
        <f>Položky!B18</f>
        <v>31</v>
      </c>
      <c r="B8" s="115" t="str">
        <f>Položky!C18</f>
        <v>Zdi podpěrné a volné</v>
      </c>
      <c r="C8" s="66"/>
      <c r="D8" s="116"/>
      <c r="E8" s="202">
        <f>Položky!BA22</f>
        <v>0</v>
      </c>
      <c r="F8" s="203">
        <f>Položky!BB22</f>
        <v>0</v>
      </c>
      <c r="G8" s="203">
        <f>Položky!BC22</f>
        <v>0</v>
      </c>
      <c r="H8" s="203">
        <f>Položky!BD22</f>
        <v>0</v>
      </c>
      <c r="I8" s="204">
        <f>Položky!BE22</f>
        <v>0</v>
      </c>
    </row>
    <row r="9" spans="1:9" s="35" customFormat="1" ht="12.75">
      <c r="A9" s="201" t="str">
        <f>Položky!B23</f>
        <v>61</v>
      </c>
      <c r="B9" s="115" t="str">
        <f>Položky!C23</f>
        <v>Upravy povrchů vnitřní</v>
      </c>
      <c r="C9" s="66"/>
      <c r="D9" s="116"/>
      <c r="E9" s="202">
        <f>Položky!BA40</f>
        <v>0</v>
      </c>
      <c r="F9" s="203">
        <f>Položky!BB40</f>
        <v>0</v>
      </c>
      <c r="G9" s="203">
        <f>Položky!BC40</f>
        <v>0</v>
      </c>
      <c r="H9" s="203">
        <f>Položky!BD40</f>
        <v>0</v>
      </c>
      <c r="I9" s="204">
        <f>Položky!BE40</f>
        <v>0</v>
      </c>
    </row>
    <row r="10" spans="1:9" s="35" customFormat="1" ht="12.75">
      <c r="A10" s="201" t="str">
        <f>Položky!B41</f>
        <v>62</v>
      </c>
      <c r="B10" s="115" t="str">
        <f>Položky!C41</f>
        <v>Úpravy povrchů vnější</v>
      </c>
      <c r="C10" s="66"/>
      <c r="D10" s="116"/>
      <c r="E10" s="202">
        <f>Položky!BA109</f>
        <v>0</v>
      </c>
      <c r="F10" s="203">
        <f>Položky!BB109</f>
        <v>0</v>
      </c>
      <c r="G10" s="203">
        <f>Položky!BC109</f>
        <v>0</v>
      </c>
      <c r="H10" s="203">
        <f>Položky!BD109</f>
        <v>0</v>
      </c>
      <c r="I10" s="204">
        <f>Položky!BE109</f>
        <v>0</v>
      </c>
    </row>
    <row r="11" spans="1:9" s="35" customFormat="1" ht="12.75">
      <c r="A11" s="201" t="str">
        <f>Položky!B110</f>
        <v>63</v>
      </c>
      <c r="B11" s="115" t="str">
        <f>Položky!C110</f>
        <v>Podlahy a podlahové konstrukce</v>
      </c>
      <c r="C11" s="66"/>
      <c r="D11" s="116"/>
      <c r="E11" s="202">
        <f>Položky!BA121</f>
        <v>0</v>
      </c>
      <c r="F11" s="203">
        <f>Položky!BB121</f>
        <v>0</v>
      </c>
      <c r="G11" s="203">
        <f>Položky!BC121</f>
        <v>0</v>
      </c>
      <c r="H11" s="203">
        <f>Položky!BD121</f>
        <v>0</v>
      </c>
      <c r="I11" s="204">
        <f>Položky!BE121</f>
        <v>0</v>
      </c>
    </row>
    <row r="12" spans="1:9" s="35" customFormat="1" ht="12.75">
      <c r="A12" s="201" t="str">
        <f>Položky!B122</f>
        <v>91</v>
      </c>
      <c r="B12" s="115" t="str">
        <f>Položky!C122</f>
        <v>Doplňující práce na komunikaci</v>
      </c>
      <c r="C12" s="66"/>
      <c r="D12" s="116"/>
      <c r="E12" s="202">
        <f>Položky!BA125</f>
        <v>0</v>
      </c>
      <c r="F12" s="203">
        <f>Položky!BB125</f>
        <v>0</v>
      </c>
      <c r="G12" s="203">
        <f>Položky!BC125</f>
        <v>0</v>
      </c>
      <c r="H12" s="203">
        <f>Položky!BD125</f>
        <v>0</v>
      </c>
      <c r="I12" s="204">
        <f>Položky!BE125</f>
        <v>0</v>
      </c>
    </row>
    <row r="13" spans="1:9" s="35" customFormat="1" ht="12.75">
      <c r="A13" s="201" t="str">
        <f>Položky!B126</f>
        <v>94</v>
      </c>
      <c r="B13" s="115" t="str">
        <f>Položky!C126</f>
        <v>Lešení a stavební výtahy</v>
      </c>
      <c r="C13" s="66"/>
      <c r="D13" s="116"/>
      <c r="E13" s="202">
        <f>Položky!BA137</f>
        <v>0</v>
      </c>
      <c r="F13" s="203">
        <f>Položky!BB137</f>
        <v>0</v>
      </c>
      <c r="G13" s="203">
        <f>Položky!BC137</f>
        <v>0</v>
      </c>
      <c r="H13" s="203">
        <f>Položky!BD137</f>
        <v>0</v>
      </c>
      <c r="I13" s="204">
        <f>Položky!BE137</f>
        <v>0</v>
      </c>
    </row>
    <row r="14" spans="1:9" s="35" customFormat="1" ht="12.75">
      <c r="A14" s="201" t="str">
        <f>Položky!B138</f>
        <v>95</v>
      </c>
      <c r="B14" s="115" t="str">
        <f>Položky!C138</f>
        <v>Dokončovací konstrukce na pozemních stavbách</v>
      </c>
      <c r="C14" s="66"/>
      <c r="D14" s="116"/>
      <c r="E14" s="202">
        <f>Položky!BA146</f>
        <v>0</v>
      </c>
      <c r="F14" s="203">
        <f>Položky!BB146</f>
        <v>0</v>
      </c>
      <c r="G14" s="203">
        <f>Položky!BC146</f>
        <v>0</v>
      </c>
      <c r="H14" s="203">
        <f>Položky!BD146</f>
        <v>0</v>
      </c>
      <c r="I14" s="204">
        <f>Položky!BE146</f>
        <v>0</v>
      </c>
    </row>
    <row r="15" spans="1:9" s="35" customFormat="1" ht="12.75">
      <c r="A15" s="201" t="str">
        <f>Položky!B147</f>
        <v>97</v>
      </c>
      <c r="B15" s="115" t="str">
        <f>Položky!C147</f>
        <v>Prorážení otvorů</v>
      </c>
      <c r="C15" s="66"/>
      <c r="D15" s="116"/>
      <c r="E15" s="202">
        <f>Položky!BA157</f>
        <v>0</v>
      </c>
      <c r="F15" s="203">
        <f>Položky!BB157</f>
        <v>0</v>
      </c>
      <c r="G15" s="203">
        <f>Položky!BC157</f>
        <v>0</v>
      </c>
      <c r="H15" s="203">
        <f>Položky!BD157</f>
        <v>0</v>
      </c>
      <c r="I15" s="204">
        <f>Položky!BE157</f>
        <v>0</v>
      </c>
    </row>
    <row r="16" spans="1:9" s="35" customFormat="1" ht="12.75">
      <c r="A16" s="201" t="str">
        <f>Položky!B158</f>
        <v>99</v>
      </c>
      <c r="B16" s="115" t="str">
        <f>Položky!C158</f>
        <v>Staveništní přesun hmot</v>
      </c>
      <c r="C16" s="66"/>
      <c r="D16" s="116"/>
      <c r="E16" s="202">
        <f>Položky!BA160</f>
        <v>0</v>
      </c>
      <c r="F16" s="203">
        <f>Položky!BB160</f>
        <v>0</v>
      </c>
      <c r="G16" s="203">
        <f>Položky!BC160</f>
        <v>0</v>
      </c>
      <c r="H16" s="203">
        <f>Položky!BD160</f>
        <v>0</v>
      </c>
      <c r="I16" s="204">
        <f>Položky!BE160</f>
        <v>0</v>
      </c>
    </row>
    <row r="17" spans="1:9" s="35" customFormat="1" ht="12.75">
      <c r="A17" s="201" t="str">
        <f>Položky!B161</f>
        <v>711</v>
      </c>
      <c r="B17" s="115" t="str">
        <f>Položky!C161</f>
        <v>Izolace proti vodě</v>
      </c>
      <c r="C17" s="66"/>
      <c r="D17" s="116"/>
      <c r="E17" s="202">
        <f>Položky!BA166</f>
        <v>0</v>
      </c>
      <c r="F17" s="203">
        <f>Položky!BB166</f>
        <v>0</v>
      </c>
      <c r="G17" s="203">
        <f>Položky!BC166</f>
        <v>0</v>
      </c>
      <c r="H17" s="203">
        <f>Položky!BD166</f>
        <v>0</v>
      </c>
      <c r="I17" s="204">
        <f>Položky!BE166</f>
        <v>0</v>
      </c>
    </row>
    <row r="18" spans="1:9" s="35" customFormat="1" ht="12.75">
      <c r="A18" s="201" t="str">
        <f>Položky!B167</f>
        <v>764</v>
      </c>
      <c r="B18" s="115" t="str">
        <f>Položky!C167</f>
        <v>Konstrukce klempířské</v>
      </c>
      <c r="C18" s="66"/>
      <c r="D18" s="116"/>
      <c r="E18" s="202">
        <f>Položky!BA186</f>
        <v>0</v>
      </c>
      <c r="F18" s="203">
        <f>Položky!BB186</f>
        <v>0</v>
      </c>
      <c r="G18" s="203">
        <f>Položky!BC186</f>
        <v>0</v>
      </c>
      <c r="H18" s="203">
        <f>Položky!BD186</f>
        <v>0</v>
      </c>
      <c r="I18" s="204">
        <f>Položky!BE186</f>
        <v>0</v>
      </c>
    </row>
    <row r="19" spans="1:9" s="35" customFormat="1" ht="12.75">
      <c r="A19" s="201" t="str">
        <f>Položky!B187</f>
        <v>769</v>
      </c>
      <c r="B19" s="115" t="str">
        <f>Položky!C187</f>
        <v>Otvorové prvky z plastu</v>
      </c>
      <c r="C19" s="66"/>
      <c r="D19" s="116"/>
      <c r="E19" s="202">
        <f>Položky!BA192</f>
        <v>0</v>
      </c>
      <c r="F19" s="203">
        <f>Položky!BB192</f>
        <v>0</v>
      </c>
      <c r="G19" s="203">
        <f>Položky!BC192</f>
        <v>0</v>
      </c>
      <c r="H19" s="203">
        <f>Položky!BD192</f>
        <v>0</v>
      </c>
      <c r="I19" s="204">
        <f>Položky!BE192</f>
        <v>0</v>
      </c>
    </row>
    <row r="20" spans="1:9" s="35" customFormat="1" ht="12.75">
      <c r="A20" s="201" t="str">
        <f>Položky!B193</f>
        <v>771</v>
      </c>
      <c r="B20" s="115" t="str">
        <f>Položky!C193</f>
        <v>Podlahy z dlaždic a obklady</v>
      </c>
      <c r="C20" s="66"/>
      <c r="D20" s="116"/>
      <c r="E20" s="202">
        <f>Položky!BA197</f>
        <v>0</v>
      </c>
      <c r="F20" s="203">
        <f>Položky!BB197</f>
        <v>0</v>
      </c>
      <c r="G20" s="203">
        <f>Položky!BC197</f>
        <v>0</v>
      </c>
      <c r="H20" s="203">
        <f>Položky!BD197</f>
        <v>0</v>
      </c>
      <c r="I20" s="204">
        <f>Položky!BE197</f>
        <v>0</v>
      </c>
    </row>
    <row r="21" spans="1:9" s="35" customFormat="1" ht="12.75">
      <c r="A21" s="201" t="str">
        <f>Položky!B198</f>
        <v>783</v>
      </c>
      <c r="B21" s="115" t="str">
        <f>Položky!C198</f>
        <v>Nátěry</v>
      </c>
      <c r="C21" s="66"/>
      <c r="D21" s="116"/>
      <c r="E21" s="202">
        <f>Položky!BA202</f>
        <v>0</v>
      </c>
      <c r="F21" s="203">
        <f>Položky!BB202</f>
        <v>0</v>
      </c>
      <c r="G21" s="203">
        <f>Položky!BC202</f>
        <v>0</v>
      </c>
      <c r="H21" s="203">
        <f>Položky!BD202</f>
        <v>0</v>
      </c>
      <c r="I21" s="204">
        <f>Položky!BE202</f>
        <v>0</v>
      </c>
    </row>
    <row r="22" spans="1:9" s="35" customFormat="1" ht="12.75">
      <c r="A22" s="201" t="str">
        <f>Položky!B203</f>
        <v>784</v>
      </c>
      <c r="B22" s="115" t="str">
        <f>Položky!C203</f>
        <v>Malby</v>
      </c>
      <c r="C22" s="66"/>
      <c r="D22" s="116"/>
      <c r="E22" s="202">
        <f>Položky!BA212</f>
        <v>0</v>
      </c>
      <c r="F22" s="203">
        <f>Položky!BB212</f>
        <v>0</v>
      </c>
      <c r="G22" s="203">
        <f>Položky!BC212</f>
        <v>0</v>
      </c>
      <c r="H22" s="203">
        <f>Položky!BD212</f>
        <v>0</v>
      </c>
      <c r="I22" s="204">
        <f>Položky!BE212</f>
        <v>0</v>
      </c>
    </row>
    <row r="23" spans="1:9" s="35" customFormat="1" ht="12.75">
      <c r="A23" s="201" t="str">
        <f>Položky!B213</f>
        <v>787</v>
      </c>
      <c r="B23" s="115" t="str">
        <f>Položky!C213</f>
        <v>Zasklívání</v>
      </c>
      <c r="C23" s="66"/>
      <c r="D23" s="116"/>
      <c r="E23" s="202">
        <f>Položky!BA220</f>
        <v>0</v>
      </c>
      <c r="F23" s="203">
        <f>Položky!BB220</f>
        <v>0</v>
      </c>
      <c r="G23" s="203">
        <f>Položky!BC220</f>
        <v>0</v>
      </c>
      <c r="H23" s="203">
        <f>Položky!BD220</f>
        <v>0</v>
      </c>
      <c r="I23" s="204">
        <f>Položky!BE220</f>
        <v>0</v>
      </c>
    </row>
    <row r="24" spans="1:9" s="35" customFormat="1" ht="12.75">
      <c r="A24" s="201" t="str">
        <f>Položky!B221</f>
        <v>M211</v>
      </c>
      <c r="B24" s="115" t="str">
        <f>Položky!C221</f>
        <v>Hromosvod</v>
      </c>
      <c r="C24" s="66"/>
      <c r="D24" s="116"/>
      <c r="E24" s="202">
        <f>Položky!BA223</f>
        <v>0</v>
      </c>
      <c r="F24" s="203">
        <f>Položky!BB223</f>
        <v>0</v>
      </c>
      <c r="G24" s="203">
        <f>Položky!BC223</f>
        <v>0</v>
      </c>
      <c r="H24" s="203">
        <f>Položky!BD223</f>
        <v>0</v>
      </c>
      <c r="I24" s="204">
        <f>Položky!BE223</f>
        <v>0</v>
      </c>
    </row>
    <row r="25" spans="1:9" s="35" customFormat="1" ht="13.5" thickBot="1">
      <c r="A25" s="201" t="str">
        <f>Položky!B224</f>
        <v>D96</v>
      </c>
      <c r="B25" s="115" t="str">
        <f>Položky!C224</f>
        <v>Přesuny suti a vybouraných hmot</v>
      </c>
      <c r="C25" s="66"/>
      <c r="D25" s="116"/>
      <c r="E25" s="202">
        <f>Položky!BA228</f>
        <v>0</v>
      </c>
      <c r="F25" s="203">
        <f>Položky!BB228</f>
        <v>0</v>
      </c>
      <c r="G25" s="203">
        <f>Položky!BC228</f>
        <v>0</v>
      </c>
      <c r="H25" s="203">
        <f>Položky!BD228</f>
        <v>0</v>
      </c>
      <c r="I25" s="204">
        <f>Položky!BE228</f>
        <v>0</v>
      </c>
    </row>
    <row r="26" spans="1:9" s="123" customFormat="1" ht="13.5" thickBot="1">
      <c r="A26" s="117"/>
      <c r="B26" s="118" t="s">
        <v>57</v>
      </c>
      <c r="C26" s="118"/>
      <c r="D26" s="119"/>
      <c r="E26" s="120">
        <f>SUM(E7:E25)</f>
        <v>0</v>
      </c>
      <c r="F26" s="121">
        <f>SUM(F7:F25)</f>
        <v>0</v>
      </c>
      <c r="G26" s="121">
        <f>SUM(G7:G25)</f>
        <v>0</v>
      </c>
      <c r="H26" s="121">
        <f>SUM(H7:H25)</f>
        <v>0</v>
      </c>
      <c r="I26" s="122">
        <f>SUM(I7:I25)</f>
        <v>0</v>
      </c>
    </row>
    <row r="27" spans="1:9" ht="12.75">
      <c r="A27" s="66"/>
      <c r="B27" s="66"/>
      <c r="C27" s="66"/>
      <c r="D27" s="66"/>
      <c r="E27" s="66"/>
      <c r="F27" s="66"/>
      <c r="G27" s="66"/>
      <c r="H27" s="66"/>
      <c r="I27" s="66"/>
    </row>
    <row r="28" spans="1:57" ht="19.5" customHeight="1">
      <c r="A28" s="107" t="s">
        <v>58</v>
      </c>
      <c r="B28" s="107"/>
      <c r="C28" s="107"/>
      <c r="D28" s="107"/>
      <c r="E28" s="107"/>
      <c r="F28" s="107"/>
      <c r="G28" s="124"/>
      <c r="H28" s="107"/>
      <c r="I28" s="107"/>
      <c r="BA28" s="41"/>
      <c r="BB28" s="41"/>
      <c r="BC28" s="41"/>
      <c r="BD28" s="41"/>
      <c r="BE28" s="41"/>
    </row>
    <row r="29" spans="1:9" ht="13.5" thickBot="1">
      <c r="A29" s="77"/>
      <c r="B29" s="77"/>
      <c r="C29" s="77"/>
      <c r="D29" s="77"/>
      <c r="E29" s="77"/>
      <c r="F29" s="77"/>
      <c r="G29" s="77"/>
      <c r="H29" s="77"/>
      <c r="I29" s="77"/>
    </row>
    <row r="30" spans="1:9" ht="12.75">
      <c r="A30" s="71" t="s">
        <v>59</v>
      </c>
      <c r="B30" s="72"/>
      <c r="C30" s="72"/>
      <c r="D30" s="125"/>
      <c r="E30" s="126" t="s">
        <v>60</v>
      </c>
      <c r="F30" s="127" t="s">
        <v>61</v>
      </c>
      <c r="G30" s="128" t="s">
        <v>62</v>
      </c>
      <c r="H30" s="129"/>
      <c r="I30" s="130" t="s">
        <v>60</v>
      </c>
    </row>
    <row r="31" spans="1:53" ht="12.75">
      <c r="A31" s="64" t="s">
        <v>327</v>
      </c>
      <c r="B31" s="55"/>
      <c r="C31" s="55"/>
      <c r="D31" s="131"/>
      <c r="E31" s="132">
        <v>0</v>
      </c>
      <c r="F31" s="133">
        <v>0</v>
      </c>
      <c r="G31" s="134">
        <f aca="true" t="shared" si="0" ref="G31:G38">CHOOSE(BA31+1,HSV+PSV,HSV+PSV+Mont,HSV+PSV+Dodavka+Mont,HSV,PSV,Mont,Dodavka,Mont+Dodavka,0)</f>
        <v>0</v>
      </c>
      <c r="H31" s="135"/>
      <c r="I31" s="136">
        <f aca="true" t="shared" si="1" ref="I31:I38">E31+F31*G31/100</f>
        <v>0</v>
      </c>
      <c r="BA31">
        <v>0</v>
      </c>
    </row>
    <row r="32" spans="1:53" ht="12.75">
      <c r="A32" s="64" t="s">
        <v>328</v>
      </c>
      <c r="B32" s="55"/>
      <c r="C32" s="55"/>
      <c r="D32" s="131"/>
      <c r="E32" s="132">
        <v>0</v>
      </c>
      <c r="F32" s="133">
        <v>0</v>
      </c>
      <c r="G32" s="134">
        <f t="shared" si="0"/>
        <v>0</v>
      </c>
      <c r="H32" s="135"/>
      <c r="I32" s="136">
        <f t="shared" si="1"/>
        <v>0</v>
      </c>
      <c r="BA32">
        <v>0</v>
      </c>
    </row>
    <row r="33" spans="1:53" ht="12.75">
      <c r="A33" s="64" t="s">
        <v>329</v>
      </c>
      <c r="B33" s="55"/>
      <c r="C33" s="55"/>
      <c r="D33" s="131"/>
      <c r="E33" s="132">
        <v>0</v>
      </c>
      <c r="F33" s="133">
        <v>0</v>
      </c>
      <c r="G33" s="134">
        <f t="shared" si="0"/>
        <v>0</v>
      </c>
      <c r="H33" s="135"/>
      <c r="I33" s="136">
        <f t="shared" si="1"/>
        <v>0</v>
      </c>
      <c r="BA33">
        <v>0</v>
      </c>
    </row>
    <row r="34" spans="1:53" ht="12.75">
      <c r="A34" s="64" t="s">
        <v>330</v>
      </c>
      <c r="B34" s="55"/>
      <c r="C34" s="55"/>
      <c r="D34" s="131"/>
      <c r="E34" s="132">
        <v>0</v>
      </c>
      <c r="F34" s="133">
        <v>0</v>
      </c>
      <c r="G34" s="134">
        <f t="shared" si="0"/>
        <v>0</v>
      </c>
      <c r="H34" s="135"/>
      <c r="I34" s="136">
        <f t="shared" si="1"/>
        <v>0</v>
      </c>
      <c r="BA34">
        <v>0</v>
      </c>
    </row>
    <row r="35" spans="1:53" ht="12.75">
      <c r="A35" s="64" t="s">
        <v>331</v>
      </c>
      <c r="B35" s="55"/>
      <c r="C35" s="55"/>
      <c r="D35" s="131"/>
      <c r="E35" s="132">
        <v>0</v>
      </c>
      <c r="F35" s="133">
        <v>0</v>
      </c>
      <c r="G35" s="134">
        <f t="shared" si="0"/>
        <v>0</v>
      </c>
      <c r="H35" s="135"/>
      <c r="I35" s="136">
        <f t="shared" si="1"/>
        <v>0</v>
      </c>
      <c r="BA35">
        <v>1</v>
      </c>
    </row>
    <row r="36" spans="1:53" ht="12.75">
      <c r="A36" s="64" t="s">
        <v>332</v>
      </c>
      <c r="B36" s="55"/>
      <c r="C36" s="55"/>
      <c r="D36" s="131"/>
      <c r="E36" s="132">
        <v>0</v>
      </c>
      <c r="F36" s="133">
        <v>0</v>
      </c>
      <c r="G36" s="134">
        <f t="shared" si="0"/>
        <v>0</v>
      </c>
      <c r="H36" s="135"/>
      <c r="I36" s="136">
        <f t="shared" si="1"/>
        <v>0</v>
      </c>
      <c r="BA36">
        <v>1</v>
      </c>
    </row>
    <row r="37" spans="1:53" ht="12.75">
      <c r="A37" s="64" t="s">
        <v>333</v>
      </c>
      <c r="B37" s="55"/>
      <c r="C37" s="55"/>
      <c r="D37" s="131"/>
      <c r="E37" s="132">
        <v>0</v>
      </c>
      <c r="F37" s="133">
        <v>0</v>
      </c>
      <c r="G37" s="134">
        <f t="shared" si="0"/>
        <v>0</v>
      </c>
      <c r="H37" s="135"/>
      <c r="I37" s="136">
        <f t="shared" si="1"/>
        <v>0</v>
      </c>
      <c r="BA37">
        <v>2</v>
      </c>
    </row>
    <row r="38" spans="1:53" ht="12.75">
      <c r="A38" s="64" t="s">
        <v>334</v>
      </c>
      <c r="B38" s="55"/>
      <c r="C38" s="55"/>
      <c r="D38" s="131"/>
      <c r="E38" s="132">
        <v>0</v>
      </c>
      <c r="F38" s="133">
        <v>0</v>
      </c>
      <c r="G38" s="134">
        <f t="shared" si="0"/>
        <v>0</v>
      </c>
      <c r="H38" s="135"/>
      <c r="I38" s="136">
        <f t="shared" si="1"/>
        <v>0</v>
      </c>
      <c r="BA38">
        <v>2</v>
      </c>
    </row>
    <row r="39" spans="1:9" ht="13.5" thickBot="1">
      <c r="A39" s="137"/>
      <c r="B39" s="138" t="s">
        <v>63</v>
      </c>
      <c r="C39" s="139"/>
      <c r="D39" s="140"/>
      <c r="E39" s="141"/>
      <c r="F39" s="142"/>
      <c r="G39" s="142"/>
      <c r="H39" s="217">
        <f>SUM(I31:I38)</f>
        <v>0</v>
      </c>
      <c r="I39" s="218"/>
    </row>
    <row r="41" spans="2:9" ht="12.75">
      <c r="B41" s="123"/>
      <c r="F41" s="143"/>
      <c r="G41" s="144"/>
      <c r="H41" s="144"/>
      <c r="I41" s="145"/>
    </row>
    <row r="42" spans="6:9" ht="12.75">
      <c r="F42" s="143"/>
      <c r="G42" s="144"/>
      <c r="H42" s="144"/>
      <c r="I42" s="145"/>
    </row>
    <row r="43" spans="6:9" ht="12.75">
      <c r="F43" s="143"/>
      <c r="G43" s="144"/>
      <c r="H43" s="144"/>
      <c r="I43" s="145"/>
    </row>
    <row r="44" spans="6:9" ht="12.75">
      <c r="F44" s="143"/>
      <c r="G44" s="144"/>
      <c r="H44" s="144"/>
      <c r="I44" s="145"/>
    </row>
    <row r="45" spans="6:9" ht="12.75">
      <c r="F45" s="143"/>
      <c r="G45" s="144"/>
      <c r="H45" s="144"/>
      <c r="I45" s="145"/>
    </row>
    <row r="46" spans="6:9" ht="12.75">
      <c r="F46" s="143"/>
      <c r="G46" s="144"/>
      <c r="H46" s="144"/>
      <c r="I46" s="145"/>
    </row>
    <row r="47" spans="6:9" ht="12.75">
      <c r="F47" s="143"/>
      <c r="G47" s="144"/>
      <c r="H47" s="144"/>
      <c r="I47" s="145"/>
    </row>
    <row r="48" spans="6:9" ht="12.75">
      <c r="F48" s="143"/>
      <c r="G48" s="144"/>
      <c r="H48" s="144"/>
      <c r="I48" s="145"/>
    </row>
    <row r="49" spans="6:9" ht="12.75">
      <c r="F49" s="143"/>
      <c r="G49" s="144"/>
      <c r="H49" s="144"/>
      <c r="I49" s="145"/>
    </row>
    <row r="50" spans="6:9" ht="12.75">
      <c r="F50" s="143"/>
      <c r="G50" s="144"/>
      <c r="H50" s="144"/>
      <c r="I50" s="145"/>
    </row>
    <row r="51" spans="6:9" ht="12.75">
      <c r="F51" s="143"/>
      <c r="G51" s="144"/>
      <c r="H51" s="144"/>
      <c r="I51" s="145"/>
    </row>
    <row r="52" spans="6:9" ht="12.75">
      <c r="F52" s="143"/>
      <c r="G52" s="144"/>
      <c r="H52" s="144"/>
      <c r="I52" s="145"/>
    </row>
    <row r="53" spans="6:9" ht="12.75">
      <c r="F53" s="143"/>
      <c r="G53" s="144"/>
      <c r="H53" s="144"/>
      <c r="I53" s="145"/>
    </row>
    <row r="54" spans="6:9" ht="12.75">
      <c r="F54" s="143"/>
      <c r="G54" s="144"/>
      <c r="H54" s="144"/>
      <c r="I54" s="145"/>
    </row>
    <row r="55" spans="6:9" ht="12.75">
      <c r="F55" s="143"/>
      <c r="G55" s="144"/>
      <c r="H55" s="144"/>
      <c r="I55" s="145"/>
    </row>
    <row r="56" spans="6:9" ht="12.75">
      <c r="F56" s="143"/>
      <c r="G56" s="144"/>
      <c r="H56" s="144"/>
      <c r="I56" s="145"/>
    </row>
    <row r="57" spans="6:9" ht="12.75">
      <c r="F57" s="143"/>
      <c r="G57" s="144"/>
      <c r="H57" s="144"/>
      <c r="I57" s="145"/>
    </row>
    <row r="58" spans="6:9" ht="12.75">
      <c r="F58" s="143"/>
      <c r="G58" s="144"/>
      <c r="H58" s="144"/>
      <c r="I58" s="145"/>
    </row>
    <row r="59" spans="6:9" ht="12.75">
      <c r="F59" s="143"/>
      <c r="G59" s="144"/>
      <c r="H59" s="144"/>
      <c r="I59" s="145"/>
    </row>
    <row r="60" spans="6:9" ht="12.75">
      <c r="F60" s="143"/>
      <c r="G60" s="144"/>
      <c r="H60" s="144"/>
      <c r="I60" s="145"/>
    </row>
    <row r="61" spans="6:9" ht="12.75">
      <c r="F61" s="143"/>
      <c r="G61" s="144"/>
      <c r="H61" s="144"/>
      <c r="I61" s="145"/>
    </row>
    <row r="62" spans="6:9" ht="12.75">
      <c r="F62" s="143"/>
      <c r="G62" s="144"/>
      <c r="H62" s="144"/>
      <c r="I62" s="145"/>
    </row>
    <row r="63" spans="6:9" ht="12.75">
      <c r="F63" s="143"/>
      <c r="G63" s="144"/>
      <c r="H63" s="144"/>
      <c r="I63" s="145"/>
    </row>
    <row r="64" spans="6:9" ht="12.75">
      <c r="F64" s="143"/>
      <c r="G64" s="144"/>
      <c r="H64" s="144"/>
      <c r="I64" s="145"/>
    </row>
    <row r="65" spans="6:9" ht="12.75">
      <c r="F65" s="143"/>
      <c r="G65" s="144"/>
      <c r="H65" s="144"/>
      <c r="I65" s="145"/>
    </row>
    <row r="66" spans="6:9" ht="12.75">
      <c r="F66" s="143"/>
      <c r="G66" s="144"/>
      <c r="H66" s="144"/>
      <c r="I66" s="145"/>
    </row>
    <row r="67" spans="6:9" ht="12.75">
      <c r="F67" s="143"/>
      <c r="G67" s="144"/>
      <c r="H67" s="144"/>
      <c r="I67" s="145"/>
    </row>
    <row r="68" spans="6:9" ht="12.75">
      <c r="F68" s="143"/>
      <c r="G68" s="144"/>
      <c r="H68" s="144"/>
      <c r="I68" s="145"/>
    </row>
    <row r="69" spans="6:9" ht="12.75">
      <c r="F69" s="143"/>
      <c r="G69" s="144"/>
      <c r="H69" s="144"/>
      <c r="I69" s="145"/>
    </row>
    <row r="70" spans="6:9" ht="12.75">
      <c r="F70" s="143"/>
      <c r="G70" s="144"/>
      <c r="H70" s="144"/>
      <c r="I70" s="145"/>
    </row>
    <row r="71" spans="6:9" ht="12.75">
      <c r="F71" s="143"/>
      <c r="G71" s="144"/>
      <c r="H71" s="144"/>
      <c r="I71" s="145"/>
    </row>
    <row r="72" spans="6:9" ht="12.75">
      <c r="F72" s="143"/>
      <c r="G72" s="144"/>
      <c r="H72" s="144"/>
      <c r="I72" s="145"/>
    </row>
    <row r="73" spans="6:9" ht="12.75">
      <c r="F73" s="143"/>
      <c r="G73" s="144"/>
      <c r="H73" s="144"/>
      <c r="I73" s="145"/>
    </row>
    <row r="74" spans="6:9" ht="12.75">
      <c r="F74" s="143"/>
      <c r="G74" s="144"/>
      <c r="H74" s="144"/>
      <c r="I74" s="145"/>
    </row>
    <row r="75" spans="6:9" ht="12.75">
      <c r="F75" s="143"/>
      <c r="G75" s="144"/>
      <c r="H75" s="144"/>
      <c r="I75" s="145"/>
    </row>
    <row r="76" spans="6:9" ht="12.75">
      <c r="F76" s="143"/>
      <c r="G76" s="144"/>
      <c r="H76" s="144"/>
      <c r="I76" s="145"/>
    </row>
    <row r="77" spans="6:9" ht="12.75">
      <c r="F77" s="143"/>
      <c r="G77" s="144"/>
      <c r="H77" s="144"/>
      <c r="I77" s="145"/>
    </row>
    <row r="78" spans="6:9" ht="12.75">
      <c r="F78" s="143"/>
      <c r="G78" s="144"/>
      <c r="H78" s="144"/>
      <c r="I78" s="145"/>
    </row>
    <row r="79" spans="6:9" ht="12.75">
      <c r="F79" s="143"/>
      <c r="G79" s="144"/>
      <c r="H79" s="144"/>
      <c r="I79" s="145"/>
    </row>
    <row r="80" spans="6:9" ht="12.75">
      <c r="F80" s="143"/>
      <c r="G80" s="144"/>
      <c r="H80" s="144"/>
      <c r="I80" s="145"/>
    </row>
    <row r="81" spans="6:9" ht="12.75">
      <c r="F81" s="143"/>
      <c r="G81" s="144"/>
      <c r="H81" s="144"/>
      <c r="I81" s="145"/>
    </row>
    <row r="82" spans="6:9" ht="12.75">
      <c r="F82" s="143"/>
      <c r="G82" s="144"/>
      <c r="H82" s="144"/>
      <c r="I82" s="145"/>
    </row>
    <row r="83" spans="6:9" ht="12.75">
      <c r="F83" s="143"/>
      <c r="G83" s="144"/>
      <c r="H83" s="144"/>
      <c r="I83" s="145"/>
    </row>
    <row r="84" spans="6:9" ht="12.75">
      <c r="F84" s="143"/>
      <c r="G84" s="144"/>
      <c r="H84" s="144"/>
      <c r="I84" s="145"/>
    </row>
    <row r="85" spans="6:9" ht="12.75">
      <c r="F85" s="143"/>
      <c r="G85" s="144"/>
      <c r="H85" s="144"/>
      <c r="I85" s="145"/>
    </row>
    <row r="86" spans="6:9" ht="12.75">
      <c r="F86" s="143"/>
      <c r="G86" s="144"/>
      <c r="H86" s="144"/>
      <c r="I86" s="145"/>
    </row>
    <row r="87" spans="6:9" ht="12.75">
      <c r="F87" s="143"/>
      <c r="G87" s="144"/>
      <c r="H87" s="144"/>
      <c r="I87" s="145"/>
    </row>
    <row r="88" spans="6:9" ht="12.75">
      <c r="F88" s="143"/>
      <c r="G88" s="144"/>
      <c r="H88" s="144"/>
      <c r="I88" s="145"/>
    </row>
    <row r="89" spans="6:9" ht="12.75">
      <c r="F89" s="143"/>
      <c r="G89" s="144"/>
      <c r="H89" s="144"/>
      <c r="I89" s="145"/>
    </row>
    <row r="90" spans="6:9" ht="12.75">
      <c r="F90" s="143"/>
      <c r="G90" s="144"/>
      <c r="H90" s="144"/>
      <c r="I90" s="145"/>
    </row>
  </sheetData>
  <mergeCells count="4">
    <mergeCell ref="H39:I39"/>
    <mergeCell ref="A1:B1"/>
    <mergeCell ref="A2:B2"/>
    <mergeCell ref="G2:I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sheetPr codeName="List2"/>
  <dimension ref="A1:CZ301"/>
  <sheetViews>
    <sheetView showGridLines="0" showZeros="0" workbookViewId="0" topLeftCell="A1">
      <selection activeCell="A1" sqref="A1:G1"/>
    </sheetView>
  </sheetViews>
  <sheetFormatPr defaultColWidth="9.00390625" defaultRowHeight="12.75"/>
  <cols>
    <col min="1" max="1" width="4.375" style="146" customWidth="1"/>
    <col min="2" max="2" width="11.625" style="146" customWidth="1"/>
    <col min="3" max="3" width="40.375" style="146" customWidth="1"/>
    <col min="4" max="4" width="5.625" style="146" customWidth="1"/>
    <col min="5" max="5" width="8.625" style="195" customWidth="1"/>
    <col min="6" max="6" width="9.875" style="146" customWidth="1"/>
    <col min="7" max="7" width="13.875" style="146" customWidth="1"/>
    <col min="8" max="11" width="9.125" style="146" customWidth="1"/>
    <col min="12" max="12" width="75.375" style="146" customWidth="1"/>
    <col min="13" max="13" width="45.25390625" style="146" customWidth="1"/>
    <col min="14" max="16384" width="9.125" style="146" customWidth="1"/>
  </cols>
  <sheetData>
    <row r="1" spans="1:7" ht="15.75">
      <c r="A1" s="231" t="s">
        <v>64</v>
      </c>
      <c r="B1" s="231"/>
      <c r="C1" s="231"/>
      <c r="D1" s="231"/>
      <c r="E1" s="231"/>
      <c r="F1" s="231"/>
      <c r="G1" s="231"/>
    </row>
    <row r="2" spans="1:7" ht="14.25" customHeight="1" thickBot="1">
      <c r="A2" s="147"/>
      <c r="B2" s="148"/>
      <c r="C2" s="149"/>
      <c r="D2" s="149"/>
      <c r="E2" s="150"/>
      <c r="F2" s="149"/>
      <c r="G2" s="149"/>
    </row>
    <row r="3" spans="1:7" ht="13.5" thickTop="1">
      <c r="A3" s="219" t="s">
        <v>48</v>
      </c>
      <c r="B3" s="220"/>
      <c r="C3" s="97" t="str">
        <f>CONCATENATE(cislostavby," ",nazevstavby)</f>
        <v>281 MŠ SPECIÁLNÍ, ZŠ SPECIÁLNÍ A PRAKTICKÁ ŠKOLA</v>
      </c>
      <c r="D3" s="151"/>
      <c r="E3" s="152" t="s">
        <v>65</v>
      </c>
      <c r="F3" s="153">
        <f>Rekapitulace!H1</f>
        <v>0</v>
      </c>
      <c r="G3" s="154"/>
    </row>
    <row r="4" spans="1:7" ht="13.5" thickBot="1">
      <c r="A4" s="232" t="s">
        <v>50</v>
      </c>
      <c r="B4" s="222"/>
      <c r="C4" s="103" t="str">
        <f>CONCATENATE(cisloobjektu," ",nazevobjektu)</f>
        <v>01 Zateplení obvod. pláště předlož. schodiště</v>
      </c>
      <c r="D4" s="155"/>
      <c r="E4" s="233">
        <f>Rekapitulace!G2</f>
        <v>0</v>
      </c>
      <c r="F4" s="234"/>
      <c r="G4" s="235"/>
    </row>
    <row r="5" spans="1:7" ht="13.5" thickTop="1">
      <c r="A5" s="156"/>
      <c r="B5" s="147"/>
      <c r="C5" s="147"/>
      <c r="D5" s="147"/>
      <c r="E5" s="157"/>
      <c r="F5" s="147"/>
      <c r="G5" s="158"/>
    </row>
    <row r="6" spans="1:7" ht="12.75">
      <c r="A6" s="159" t="s">
        <v>66</v>
      </c>
      <c r="B6" s="160" t="s">
        <v>67</v>
      </c>
      <c r="C6" s="160" t="s">
        <v>68</v>
      </c>
      <c r="D6" s="160" t="s">
        <v>69</v>
      </c>
      <c r="E6" s="161" t="s">
        <v>70</v>
      </c>
      <c r="F6" s="160" t="s">
        <v>71</v>
      </c>
      <c r="G6" s="162" t="s">
        <v>72</v>
      </c>
    </row>
    <row r="7" spans="1:15" ht="12.75">
      <c r="A7" s="163" t="s">
        <v>73</v>
      </c>
      <c r="B7" s="164" t="s">
        <v>74</v>
      </c>
      <c r="C7" s="165" t="s">
        <v>75</v>
      </c>
      <c r="D7" s="166"/>
      <c r="E7" s="167"/>
      <c r="F7" s="167"/>
      <c r="G7" s="168"/>
      <c r="H7" s="169"/>
      <c r="I7" s="169"/>
      <c r="O7" s="170">
        <v>1</v>
      </c>
    </row>
    <row r="8" spans="1:104" ht="12.75">
      <c r="A8" s="171">
        <v>1</v>
      </c>
      <c r="B8" s="172" t="s">
        <v>83</v>
      </c>
      <c r="C8" s="173" t="s">
        <v>84</v>
      </c>
      <c r="D8" s="174" t="s">
        <v>82</v>
      </c>
      <c r="E8" s="175">
        <v>2.03</v>
      </c>
      <c r="F8" s="175"/>
      <c r="G8" s="176">
        <f>E8*F8</f>
        <v>0</v>
      </c>
      <c r="O8" s="170">
        <v>2</v>
      </c>
      <c r="AA8" s="146">
        <v>1</v>
      </c>
      <c r="AB8" s="146">
        <v>1</v>
      </c>
      <c r="AC8" s="146">
        <v>1</v>
      </c>
      <c r="AZ8" s="146">
        <v>1</v>
      </c>
      <c r="BA8" s="146">
        <f>IF(AZ8=1,G8,0)</f>
        <v>0</v>
      </c>
      <c r="BB8" s="146">
        <f>IF(AZ8=2,G8,0)</f>
        <v>0</v>
      </c>
      <c r="BC8" s="146">
        <f>IF(AZ8=3,G8,0)</f>
        <v>0</v>
      </c>
      <c r="BD8" s="146">
        <f>IF(AZ8=4,G8,0)</f>
        <v>0</v>
      </c>
      <c r="BE8" s="146">
        <f>IF(AZ8=5,G8,0)</f>
        <v>0</v>
      </c>
      <c r="CA8" s="177">
        <v>1</v>
      </c>
      <c r="CB8" s="177">
        <v>1</v>
      </c>
      <c r="CZ8" s="146">
        <v>0</v>
      </c>
    </row>
    <row r="9" spans="1:15" ht="12.75">
      <c r="A9" s="178"/>
      <c r="B9" s="181"/>
      <c r="C9" s="226" t="s">
        <v>85</v>
      </c>
      <c r="D9" s="227"/>
      <c r="E9" s="182">
        <v>2.03</v>
      </c>
      <c r="F9" s="183"/>
      <c r="G9" s="184"/>
      <c r="M9" s="180" t="s">
        <v>85</v>
      </c>
      <c r="O9" s="170"/>
    </row>
    <row r="10" spans="1:104" ht="12.75">
      <c r="A10" s="171">
        <v>2</v>
      </c>
      <c r="B10" s="172" t="s">
        <v>86</v>
      </c>
      <c r="C10" s="173" t="s">
        <v>87</v>
      </c>
      <c r="D10" s="174" t="s">
        <v>82</v>
      </c>
      <c r="E10" s="175">
        <v>2.03</v>
      </c>
      <c r="F10" s="175"/>
      <c r="G10" s="176">
        <f>E10*F10</f>
        <v>0</v>
      </c>
      <c r="O10" s="170">
        <v>2</v>
      </c>
      <c r="AA10" s="146">
        <v>1</v>
      </c>
      <c r="AB10" s="146">
        <v>1</v>
      </c>
      <c r="AC10" s="146">
        <v>1</v>
      </c>
      <c r="AZ10" s="146">
        <v>1</v>
      </c>
      <c r="BA10" s="146">
        <f>IF(AZ10=1,G10,0)</f>
        <v>0</v>
      </c>
      <c r="BB10" s="146">
        <f>IF(AZ10=2,G10,0)</f>
        <v>0</v>
      </c>
      <c r="BC10" s="146">
        <f>IF(AZ10=3,G10,0)</f>
        <v>0</v>
      </c>
      <c r="BD10" s="146">
        <f>IF(AZ10=4,G10,0)</f>
        <v>0</v>
      </c>
      <c r="BE10" s="146">
        <f>IF(AZ10=5,G10,0)</f>
        <v>0</v>
      </c>
      <c r="CA10" s="177">
        <v>1</v>
      </c>
      <c r="CB10" s="177">
        <v>1</v>
      </c>
      <c r="CZ10" s="146">
        <v>0</v>
      </c>
    </row>
    <row r="11" spans="1:104" ht="12.75">
      <c r="A11" s="171">
        <v>3</v>
      </c>
      <c r="B11" s="172" t="s">
        <v>88</v>
      </c>
      <c r="C11" s="173" t="s">
        <v>89</v>
      </c>
      <c r="D11" s="174" t="s">
        <v>82</v>
      </c>
      <c r="E11" s="175">
        <v>2.03</v>
      </c>
      <c r="F11" s="175"/>
      <c r="G11" s="176">
        <f>E11*F11</f>
        <v>0</v>
      </c>
      <c r="O11" s="170">
        <v>2</v>
      </c>
      <c r="AA11" s="146">
        <v>1</v>
      </c>
      <c r="AB11" s="146">
        <v>1</v>
      </c>
      <c r="AC11" s="146">
        <v>1</v>
      </c>
      <c r="AZ11" s="146">
        <v>1</v>
      </c>
      <c r="BA11" s="146">
        <f>IF(AZ11=1,G11,0)</f>
        <v>0</v>
      </c>
      <c r="BB11" s="146">
        <f>IF(AZ11=2,G11,0)</f>
        <v>0</v>
      </c>
      <c r="BC11" s="146">
        <f>IF(AZ11=3,G11,0)</f>
        <v>0</v>
      </c>
      <c r="BD11" s="146">
        <f>IF(AZ11=4,G11,0)</f>
        <v>0</v>
      </c>
      <c r="BE11" s="146">
        <f>IF(AZ11=5,G11,0)</f>
        <v>0</v>
      </c>
      <c r="CA11" s="177">
        <v>1</v>
      </c>
      <c r="CB11" s="177">
        <v>1</v>
      </c>
      <c r="CZ11" s="146">
        <v>0</v>
      </c>
    </row>
    <row r="12" spans="1:104" ht="12.75">
      <c r="A12" s="171">
        <v>4</v>
      </c>
      <c r="B12" s="172" t="s">
        <v>90</v>
      </c>
      <c r="C12" s="173" t="s">
        <v>91</v>
      </c>
      <c r="D12" s="174" t="s">
        <v>82</v>
      </c>
      <c r="E12" s="175">
        <v>2.03</v>
      </c>
      <c r="F12" s="175"/>
      <c r="G12" s="176">
        <f>E12*F12</f>
        <v>0</v>
      </c>
      <c r="O12" s="170">
        <v>2</v>
      </c>
      <c r="AA12" s="146">
        <v>1</v>
      </c>
      <c r="AB12" s="146">
        <v>0</v>
      </c>
      <c r="AC12" s="146">
        <v>0</v>
      </c>
      <c r="AZ12" s="146">
        <v>1</v>
      </c>
      <c r="BA12" s="146">
        <f>IF(AZ12=1,G12,0)</f>
        <v>0</v>
      </c>
      <c r="BB12" s="146">
        <f>IF(AZ12=2,G12,0)</f>
        <v>0</v>
      </c>
      <c r="BC12" s="146">
        <f>IF(AZ12=3,G12,0)</f>
        <v>0</v>
      </c>
      <c r="BD12" s="146">
        <f>IF(AZ12=4,G12,0)</f>
        <v>0</v>
      </c>
      <c r="BE12" s="146">
        <f>IF(AZ12=5,G12,0)</f>
        <v>0</v>
      </c>
      <c r="CA12" s="177">
        <v>1</v>
      </c>
      <c r="CB12" s="177">
        <v>0</v>
      </c>
      <c r="CZ12" s="146">
        <v>0</v>
      </c>
    </row>
    <row r="13" spans="1:15" ht="12.75">
      <c r="A13" s="178"/>
      <c r="B13" s="179"/>
      <c r="C13" s="228" t="s">
        <v>92</v>
      </c>
      <c r="D13" s="229"/>
      <c r="E13" s="229"/>
      <c r="F13" s="229"/>
      <c r="G13" s="230"/>
      <c r="L13" s="180" t="s">
        <v>92</v>
      </c>
      <c r="O13" s="170">
        <v>3</v>
      </c>
    </row>
    <row r="14" spans="1:15" ht="12.75">
      <c r="A14" s="178"/>
      <c r="B14" s="179"/>
      <c r="C14" s="228"/>
      <c r="D14" s="229"/>
      <c r="E14" s="229"/>
      <c r="F14" s="229"/>
      <c r="G14" s="230"/>
      <c r="L14" s="180"/>
      <c r="O14" s="170">
        <v>3</v>
      </c>
    </row>
    <row r="15" spans="1:104" ht="12.75">
      <c r="A15" s="171">
        <v>5</v>
      </c>
      <c r="B15" s="172" t="s">
        <v>93</v>
      </c>
      <c r="C15" s="173" t="s">
        <v>94</v>
      </c>
      <c r="D15" s="174" t="s">
        <v>95</v>
      </c>
      <c r="E15" s="175">
        <v>3.451</v>
      </c>
      <c r="F15" s="175"/>
      <c r="G15" s="176">
        <f>E15*F15</f>
        <v>0</v>
      </c>
      <c r="O15" s="170">
        <v>2</v>
      </c>
      <c r="AA15" s="146">
        <v>1</v>
      </c>
      <c r="AB15" s="146">
        <v>1</v>
      </c>
      <c r="AC15" s="146">
        <v>1</v>
      </c>
      <c r="AZ15" s="146">
        <v>1</v>
      </c>
      <c r="BA15" s="146">
        <f>IF(AZ15=1,G15,0)</f>
        <v>0</v>
      </c>
      <c r="BB15" s="146">
        <f>IF(AZ15=2,G15,0)</f>
        <v>0</v>
      </c>
      <c r="BC15" s="146">
        <f>IF(AZ15=3,G15,0)</f>
        <v>0</v>
      </c>
      <c r="BD15" s="146">
        <f>IF(AZ15=4,G15,0)</f>
        <v>0</v>
      </c>
      <c r="BE15" s="146">
        <f>IF(AZ15=5,G15,0)</f>
        <v>0</v>
      </c>
      <c r="CA15" s="177">
        <v>1</v>
      </c>
      <c r="CB15" s="177">
        <v>1</v>
      </c>
      <c r="CZ15" s="146">
        <v>0</v>
      </c>
    </row>
    <row r="16" spans="1:15" ht="12.75">
      <c r="A16" s="178"/>
      <c r="B16" s="181"/>
      <c r="C16" s="226" t="s">
        <v>96</v>
      </c>
      <c r="D16" s="227"/>
      <c r="E16" s="182">
        <v>3.451</v>
      </c>
      <c r="F16" s="183"/>
      <c r="G16" s="184"/>
      <c r="M16" s="180" t="s">
        <v>96</v>
      </c>
      <c r="O16" s="170"/>
    </row>
    <row r="17" spans="1:57" ht="12.75">
      <c r="A17" s="185"/>
      <c r="B17" s="186" t="s">
        <v>76</v>
      </c>
      <c r="C17" s="187" t="str">
        <f>CONCATENATE(B7," ",C7)</f>
        <v>1 Zemní práce</v>
      </c>
      <c r="D17" s="188"/>
      <c r="E17" s="189"/>
      <c r="F17" s="190"/>
      <c r="G17" s="191">
        <f>SUM(G7:G16)</f>
        <v>0</v>
      </c>
      <c r="O17" s="170">
        <v>4</v>
      </c>
      <c r="BA17" s="192">
        <f>SUM(BA7:BA16)</f>
        <v>0</v>
      </c>
      <c r="BB17" s="192">
        <f>SUM(BB7:BB16)</f>
        <v>0</v>
      </c>
      <c r="BC17" s="192">
        <f>SUM(BC7:BC16)</f>
        <v>0</v>
      </c>
      <c r="BD17" s="192">
        <f>SUM(BD7:BD16)</f>
        <v>0</v>
      </c>
      <c r="BE17" s="192">
        <f>SUM(BE7:BE16)</f>
        <v>0</v>
      </c>
    </row>
    <row r="18" spans="1:15" ht="12.75">
      <c r="A18" s="163" t="s">
        <v>73</v>
      </c>
      <c r="B18" s="164" t="s">
        <v>97</v>
      </c>
      <c r="C18" s="165" t="s">
        <v>98</v>
      </c>
      <c r="D18" s="166"/>
      <c r="E18" s="167"/>
      <c r="F18" s="167"/>
      <c r="G18" s="168"/>
      <c r="H18" s="169"/>
      <c r="I18" s="169"/>
      <c r="O18" s="170">
        <v>1</v>
      </c>
    </row>
    <row r="19" spans="1:104" ht="12.75">
      <c r="A19" s="171">
        <v>6</v>
      </c>
      <c r="B19" s="172" t="s">
        <v>99</v>
      </c>
      <c r="C19" s="173" t="s">
        <v>100</v>
      </c>
      <c r="D19" s="174" t="s">
        <v>101</v>
      </c>
      <c r="E19" s="175">
        <v>13.5</v>
      </c>
      <c r="F19" s="175"/>
      <c r="G19" s="176">
        <f>E19*F19</f>
        <v>0</v>
      </c>
      <c r="O19" s="170">
        <v>2</v>
      </c>
      <c r="AA19" s="146">
        <v>1</v>
      </c>
      <c r="AB19" s="146">
        <v>0</v>
      </c>
      <c r="AC19" s="146">
        <v>0</v>
      </c>
      <c r="AZ19" s="146">
        <v>1</v>
      </c>
      <c r="BA19" s="146">
        <f>IF(AZ19=1,G19,0)</f>
        <v>0</v>
      </c>
      <c r="BB19" s="146">
        <f>IF(AZ19=2,G19,0)</f>
        <v>0</v>
      </c>
      <c r="BC19" s="146">
        <f>IF(AZ19=3,G19,0)</f>
        <v>0</v>
      </c>
      <c r="BD19" s="146">
        <f>IF(AZ19=4,G19,0)</f>
        <v>0</v>
      </c>
      <c r="BE19" s="146">
        <f>IF(AZ19=5,G19,0)</f>
        <v>0</v>
      </c>
      <c r="CA19" s="177">
        <v>1</v>
      </c>
      <c r="CB19" s="177">
        <v>0</v>
      </c>
      <c r="CZ19" s="146">
        <v>0.17293</v>
      </c>
    </row>
    <row r="20" spans="1:15" ht="22.5">
      <c r="A20" s="178"/>
      <c r="B20" s="179"/>
      <c r="C20" s="228" t="s">
        <v>102</v>
      </c>
      <c r="D20" s="229"/>
      <c r="E20" s="229"/>
      <c r="F20" s="229"/>
      <c r="G20" s="230"/>
      <c r="L20" s="180" t="s">
        <v>102</v>
      </c>
      <c r="O20" s="170">
        <v>3</v>
      </c>
    </row>
    <row r="21" spans="1:15" ht="12.75">
      <c r="A21" s="178"/>
      <c r="B21" s="181"/>
      <c r="C21" s="226" t="s">
        <v>103</v>
      </c>
      <c r="D21" s="227"/>
      <c r="E21" s="182">
        <v>13.5</v>
      </c>
      <c r="F21" s="183"/>
      <c r="G21" s="184"/>
      <c r="M21" s="180" t="s">
        <v>103</v>
      </c>
      <c r="O21" s="170"/>
    </row>
    <row r="22" spans="1:57" ht="12.75">
      <c r="A22" s="185"/>
      <c r="B22" s="186" t="s">
        <v>76</v>
      </c>
      <c r="C22" s="187" t="str">
        <f>CONCATENATE(B18," ",C18)</f>
        <v>31 Zdi podpěrné a volné</v>
      </c>
      <c r="D22" s="188"/>
      <c r="E22" s="189"/>
      <c r="F22" s="190"/>
      <c r="G22" s="191">
        <f>SUM(G18:G21)</f>
        <v>0</v>
      </c>
      <c r="O22" s="170">
        <v>4</v>
      </c>
      <c r="BA22" s="192">
        <f>SUM(BA18:BA21)</f>
        <v>0</v>
      </c>
      <c r="BB22" s="192">
        <f>SUM(BB18:BB21)</f>
        <v>0</v>
      </c>
      <c r="BC22" s="192">
        <f>SUM(BC18:BC21)</f>
        <v>0</v>
      </c>
      <c r="BD22" s="192">
        <f>SUM(BD18:BD21)</f>
        <v>0</v>
      </c>
      <c r="BE22" s="192">
        <f>SUM(BE18:BE21)</f>
        <v>0</v>
      </c>
    </row>
    <row r="23" spans="1:15" ht="12.75">
      <c r="A23" s="163" t="s">
        <v>73</v>
      </c>
      <c r="B23" s="164" t="s">
        <v>104</v>
      </c>
      <c r="C23" s="165" t="s">
        <v>105</v>
      </c>
      <c r="D23" s="166"/>
      <c r="E23" s="167"/>
      <c r="F23" s="167"/>
      <c r="G23" s="168"/>
      <c r="H23" s="169"/>
      <c r="I23" s="169"/>
      <c r="O23" s="170">
        <v>1</v>
      </c>
    </row>
    <row r="24" spans="1:104" ht="12.75">
      <c r="A24" s="171">
        <v>7</v>
      </c>
      <c r="B24" s="172" t="s">
        <v>106</v>
      </c>
      <c r="C24" s="173" t="s">
        <v>107</v>
      </c>
      <c r="D24" s="174" t="s">
        <v>108</v>
      </c>
      <c r="E24" s="175">
        <v>11.475</v>
      </c>
      <c r="F24" s="175"/>
      <c r="G24" s="176">
        <f>E24*F24</f>
        <v>0</v>
      </c>
      <c r="O24" s="170">
        <v>2</v>
      </c>
      <c r="AA24" s="146">
        <v>1</v>
      </c>
      <c r="AB24" s="146">
        <v>0</v>
      </c>
      <c r="AC24" s="146">
        <v>0</v>
      </c>
      <c r="AZ24" s="146">
        <v>1</v>
      </c>
      <c r="BA24" s="146">
        <f>IF(AZ24=1,G24,0)</f>
        <v>0</v>
      </c>
      <c r="BB24" s="146">
        <f>IF(AZ24=2,G24,0)</f>
        <v>0</v>
      </c>
      <c r="BC24" s="146">
        <f>IF(AZ24=3,G24,0)</f>
        <v>0</v>
      </c>
      <c r="BD24" s="146">
        <f>IF(AZ24=4,G24,0)</f>
        <v>0</v>
      </c>
      <c r="BE24" s="146">
        <f>IF(AZ24=5,G24,0)</f>
        <v>0</v>
      </c>
      <c r="CA24" s="177">
        <v>1</v>
      </c>
      <c r="CB24" s="177">
        <v>0</v>
      </c>
      <c r="CZ24" s="146">
        <v>0.0038</v>
      </c>
    </row>
    <row r="25" spans="1:15" ht="12.75">
      <c r="A25" s="178"/>
      <c r="B25" s="179"/>
      <c r="C25" s="228" t="s">
        <v>109</v>
      </c>
      <c r="D25" s="229"/>
      <c r="E25" s="229"/>
      <c r="F25" s="229"/>
      <c r="G25" s="230"/>
      <c r="L25" s="180" t="s">
        <v>109</v>
      </c>
      <c r="O25" s="170">
        <v>3</v>
      </c>
    </row>
    <row r="26" spans="1:15" ht="22.5">
      <c r="A26" s="178"/>
      <c r="B26" s="179"/>
      <c r="C26" s="228" t="s">
        <v>110</v>
      </c>
      <c r="D26" s="229"/>
      <c r="E26" s="229"/>
      <c r="F26" s="229"/>
      <c r="G26" s="230"/>
      <c r="L26" s="180" t="s">
        <v>110</v>
      </c>
      <c r="O26" s="170">
        <v>3</v>
      </c>
    </row>
    <row r="27" spans="1:15" ht="12.75">
      <c r="A27" s="178"/>
      <c r="B27" s="179"/>
      <c r="C27" s="228" t="s">
        <v>111</v>
      </c>
      <c r="D27" s="229"/>
      <c r="E27" s="229"/>
      <c r="F27" s="229"/>
      <c r="G27" s="230"/>
      <c r="L27" s="180" t="s">
        <v>111</v>
      </c>
      <c r="O27" s="170">
        <v>3</v>
      </c>
    </row>
    <row r="28" spans="1:15" ht="12.75">
      <c r="A28" s="178"/>
      <c r="B28" s="179"/>
      <c r="C28" s="228" t="s">
        <v>112</v>
      </c>
      <c r="D28" s="229"/>
      <c r="E28" s="229"/>
      <c r="F28" s="229"/>
      <c r="G28" s="230"/>
      <c r="L28" s="180" t="s">
        <v>112</v>
      </c>
      <c r="O28" s="170">
        <v>3</v>
      </c>
    </row>
    <row r="29" spans="1:15" ht="12.75">
      <c r="A29" s="178"/>
      <c r="B29" s="179"/>
      <c r="C29" s="228"/>
      <c r="D29" s="229"/>
      <c r="E29" s="229"/>
      <c r="F29" s="229"/>
      <c r="G29" s="230"/>
      <c r="L29" s="180"/>
      <c r="O29" s="170">
        <v>3</v>
      </c>
    </row>
    <row r="30" spans="1:15" ht="12.75">
      <c r="A30" s="178"/>
      <c r="B30" s="181"/>
      <c r="C30" s="226" t="s">
        <v>113</v>
      </c>
      <c r="D30" s="227"/>
      <c r="E30" s="182">
        <v>11.475</v>
      </c>
      <c r="F30" s="183"/>
      <c r="G30" s="184"/>
      <c r="M30" s="180" t="s">
        <v>113</v>
      </c>
      <c r="O30" s="170"/>
    </row>
    <row r="31" spans="1:104" ht="12.75">
      <c r="A31" s="171">
        <v>8</v>
      </c>
      <c r="B31" s="172" t="s">
        <v>114</v>
      </c>
      <c r="C31" s="173" t="s">
        <v>115</v>
      </c>
      <c r="D31" s="174" t="s">
        <v>108</v>
      </c>
      <c r="E31" s="175">
        <v>11.475</v>
      </c>
      <c r="F31" s="175"/>
      <c r="G31" s="176">
        <f>E31*F31</f>
        <v>0</v>
      </c>
      <c r="O31" s="170">
        <v>2</v>
      </c>
      <c r="AA31" s="146">
        <v>1</v>
      </c>
      <c r="AB31" s="146">
        <v>0</v>
      </c>
      <c r="AC31" s="146">
        <v>0</v>
      </c>
      <c r="AZ31" s="146">
        <v>1</v>
      </c>
      <c r="BA31" s="146">
        <f>IF(AZ31=1,G31,0)</f>
        <v>0</v>
      </c>
      <c r="BB31" s="146">
        <f>IF(AZ31=2,G31,0)</f>
        <v>0</v>
      </c>
      <c r="BC31" s="146">
        <f>IF(AZ31=3,G31,0)</f>
        <v>0</v>
      </c>
      <c r="BD31" s="146">
        <f>IF(AZ31=4,G31,0)</f>
        <v>0</v>
      </c>
      <c r="BE31" s="146">
        <f>IF(AZ31=5,G31,0)</f>
        <v>0</v>
      </c>
      <c r="CA31" s="177">
        <v>1</v>
      </c>
      <c r="CB31" s="177">
        <v>0</v>
      </c>
      <c r="CZ31" s="146">
        <v>0.00022</v>
      </c>
    </row>
    <row r="32" spans="1:15" ht="22.5">
      <c r="A32" s="178"/>
      <c r="B32" s="179"/>
      <c r="C32" s="228" t="s">
        <v>116</v>
      </c>
      <c r="D32" s="229"/>
      <c r="E32" s="229"/>
      <c r="F32" s="229"/>
      <c r="G32" s="230"/>
      <c r="L32" s="180" t="s">
        <v>116</v>
      </c>
      <c r="O32" s="170">
        <v>3</v>
      </c>
    </row>
    <row r="33" spans="1:15" ht="12.75">
      <c r="A33" s="178"/>
      <c r="B33" s="179"/>
      <c r="C33" s="228" t="s">
        <v>111</v>
      </c>
      <c r="D33" s="229"/>
      <c r="E33" s="229"/>
      <c r="F33" s="229"/>
      <c r="G33" s="230"/>
      <c r="L33" s="180" t="s">
        <v>111</v>
      </c>
      <c r="O33" s="170">
        <v>3</v>
      </c>
    </row>
    <row r="34" spans="1:15" ht="12.75">
      <c r="A34" s="178"/>
      <c r="B34" s="179"/>
      <c r="C34" s="228" t="s">
        <v>112</v>
      </c>
      <c r="D34" s="229"/>
      <c r="E34" s="229"/>
      <c r="F34" s="229"/>
      <c r="G34" s="230"/>
      <c r="L34" s="180" t="s">
        <v>112</v>
      </c>
      <c r="O34" s="170">
        <v>3</v>
      </c>
    </row>
    <row r="35" spans="1:15" ht="12.75">
      <c r="A35" s="178"/>
      <c r="B35" s="179"/>
      <c r="C35" s="228"/>
      <c r="D35" s="229"/>
      <c r="E35" s="229"/>
      <c r="F35" s="229"/>
      <c r="G35" s="230"/>
      <c r="L35" s="180"/>
      <c r="O35" s="170">
        <v>3</v>
      </c>
    </row>
    <row r="36" spans="1:104" ht="22.5">
      <c r="A36" s="171">
        <v>9</v>
      </c>
      <c r="B36" s="172" t="s">
        <v>117</v>
      </c>
      <c r="C36" s="173" t="s">
        <v>118</v>
      </c>
      <c r="D36" s="174" t="s">
        <v>108</v>
      </c>
      <c r="E36" s="175">
        <v>14.388</v>
      </c>
      <c r="F36" s="175"/>
      <c r="G36" s="176">
        <f>E36*F36</f>
        <v>0</v>
      </c>
      <c r="O36" s="170">
        <v>2</v>
      </c>
      <c r="AA36" s="146">
        <v>1</v>
      </c>
      <c r="AB36" s="146">
        <v>0</v>
      </c>
      <c r="AC36" s="146">
        <v>0</v>
      </c>
      <c r="AZ36" s="146">
        <v>1</v>
      </c>
      <c r="BA36" s="146">
        <f>IF(AZ36=1,G36,0)</f>
        <v>0</v>
      </c>
      <c r="BB36" s="146">
        <f>IF(AZ36=2,G36,0)</f>
        <v>0</v>
      </c>
      <c r="BC36" s="146">
        <f>IF(AZ36=3,G36,0)</f>
        <v>0</v>
      </c>
      <c r="BD36" s="146">
        <f>IF(AZ36=4,G36,0)</f>
        <v>0</v>
      </c>
      <c r="BE36" s="146">
        <f>IF(AZ36=5,G36,0)</f>
        <v>0</v>
      </c>
      <c r="CA36" s="177">
        <v>1</v>
      </c>
      <c r="CB36" s="177">
        <v>0</v>
      </c>
      <c r="CZ36" s="146">
        <v>0.03371</v>
      </c>
    </row>
    <row r="37" spans="1:15" ht="22.5">
      <c r="A37" s="178"/>
      <c r="B37" s="179"/>
      <c r="C37" s="228" t="s">
        <v>119</v>
      </c>
      <c r="D37" s="229"/>
      <c r="E37" s="229"/>
      <c r="F37" s="229"/>
      <c r="G37" s="230"/>
      <c r="L37" s="180" t="s">
        <v>119</v>
      </c>
      <c r="O37" s="170">
        <v>3</v>
      </c>
    </row>
    <row r="38" spans="1:15" ht="12.75">
      <c r="A38" s="178"/>
      <c r="B38" s="181"/>
      <c r="C38" s="226" t="s">
        <v>120</v>
      </c>
      <c r="D38" s="227"/>
      <c r="E38" s="182">
        <v>14.388</v>
      </c>
      <c r="F38" s="183"/>
      <c r="G38" s="184"/>
      <c r="M38" s="180" t="s">
        <v>120</v>
      </c>
      <c r="O38" s="170"/>
    </row>
    <row r="39" spans="1:104" ht="12.75">
      <c r="A39" s="171">
        <v>10</v>
      </c>
      <c r="B39" s="172" t="s">
        <v>121</v>
      </c>
      <c r="C39" s="173" t="s">
        <v>122</v>
      </c>
      <c r="D39" s="174" t="s">
        <v>108</v>
      </c>
      <c r="E39" s="175">
        <v>11.475</v>
      </c>
      <c r="F39" s="175"/>
      <c r="G39" s="176">
        <f>E39*F39</f>
        <v>0</v>
      </c>
      <c r="O39" s="170">
        <v>2</v>
      </c>
      <c r="AA39" s="146">
        <v>1</v>
      </c>
      <c r="AB39" s="146">
        <v>1</v>
      </c>
      <c r="AC39" s="146">
        <v>1</v>
      </c>
      <c r="AZ39" s="146">
        <v>1</v>
      </c>
      <c r="BA39" s="146">
        <f>IF(AZ39=1,G39,0)</f>
        <v>0</v>
      </c>
      <c r="BB39" s="146">
        <f>IF(AZ39=2,G39,0)</f>
        <v>0</v>
      </c>
      <c r="BC39" s="146">
        <f>IF(AZ39=3,G39,0)</f>
        <v>0</v>
      </c>
      <c r="BD39" s="146">
        <f>IF(AZ39=4,G39,0)</f>
        <v>0</v>
      </c>
      <c r="BE39" s="146">
        <f>IF(AZ39=5,G39,0)</f>
        <v>0</v>
      </c>
      <c r="CA39" s="177">
        <v>1</v>
      </c>
      <c r="CB39" s="177">
        <v>1</v>
      </c>
      <c r="CZ39" s="146">
        <v>0.00469</v>
      </c>
    </row>
    <row r="40" spans="1:57" ht="12.75">
      <c r="A40" s="185"/>
      <c r="B40" s="186" t="s">
        <v>76</v>
      </c>
      <c r="C40" s="187" t="str">
        <f>CONCATENATE(B23," ",C23)</f>
        <v>61 Upravy povrchů vnitřní</v>
      </c>
      <c r="D40" s="188"/>
      <c r="E40" s="189"/>
      <c r="F40" s="190"/>
      <c r="G40" s="191">
        <f>SUM(G23:G39)</f>
        <v>0</v>
      </c>
      <c r="O40" s="170">
        <v>4</v>
      </c>
      <c r="BA40" s="192">
        <f>SUM(BA23:BA39)</f>
        <v>0</v>
      </c>
      <c r="BB40" s="192">
        <f>SUM(BB23:BB39)</f>
        <v>0</v>
      </c>
      <c r="BC40" s="192">
        <f>SUM(BC23:BC39)</f>
        <v>0</v>
      </c>
      <c r="BD40" s="192">
        <f>SUM(BD23:BD39)</f>
        <v>0</v>
      </c>
      <c r="BE40" s="192">
        <f>SUM(BE23:BE39)</f>
        <v>0</v>
      </c>
    </row>
    <row r="41" spans="1:15" ht="12.75">
      <c r="A41" s="163" t="s">
        <v>73</v>
      </c>
      <c r="B41" s="164" t="s">
        <v>123</v>
      </c>
      <c r="C41" s="165" t="s">
        <v>124</v>
      </c>
      <c r="D41" s="166"/>
      <c r="E41" s="167"/>
      <c r="F41" s="167"/>
      <c r="G41" s="168"/>
      <c r="H41" s="169"/>
      <c r="I41" s="169"/>
      <c r="O41" s="170">
        <v>1</v>
      </c>
    </row>
    <row r="42" spans="1:104" ht="12.75">
      <c r="A42" s="171">
        <v>11</v>
      </c>
      <c r="B42" s="172" t="s">
        <v>125</v>
      </c>
      <c r="C42" s="173" t="s">
        <v>126</v>
      </c>
      <c r="D42" s="174" t="s">
        <v>108</v>
      </c>
      <c r="E42" s="175">
        <v>34.7638</v>
      </c>
      <c r="F42" s="175"/>
      <c r="G42" s="176">
        <f>E42*F42</f>
        <v>0</v>
      </c>
      <c r="O42" s="170">
        <v>2</v>
      </c>
      <c r="AA42" s="146">
        <v>1</v>
      </c>
      <c r="AB42" s="146">
        <v>0</v>
      </c>
      <c r="AC42" s="146">
        <v>0</v>
      </c>
      <c r="AZ42" s="146">
        <v>1</v>
      </c>
      <c r="BA42" s="146">
        <f>IF(AZ42=1,G42,0)</f>
        <v>0</v>
      </c>
      <c r="BB42" s="146">
        <f>IF(AZ42=2,G42,0)</f>
        <v>0</v>
      </c>
      <c r="BC42" s="146">
        <f>IF(AZ42=3,G42,0)</f>
        <v>0</v>
      </c>
      <c r="BD42" s="146">
        <f>IF(AZ42=4,G42,0)</f>
        <v>0</v>
      </c>
      <c r="BE42" s="146">
        <f>IF(AZ42=5,G42,0)</f>
        <v>0</v>
      </c>
      <c r="CA42" s="177">
        <v>1</v>
      </c>
      <c r="CB42" s="177">
        <v>0</v>
      </c>
      <c r="CZ42" s="146">
        <v>0.005</v>
      </c>
    </row>
    <row r="43" spans="1:15" ht="12.75">
      <c r="A43" s="178"/>
      <c r="B43" s="179"/>
      <c r="C43" s="228" t="s">
        <v>127</v>
      </c>
      <c r="D43" s="229"/>
      <c r="E43" s="229"/>
      <c r="F43" s="229"/>
      <c r="G43" s="230"/>
      <c r="L43" s="180" t="s">
        <v>127</v>
      </c>
      <c r="O43" s="170">
        <v>3</v>
      </c>
    </row>
    <row r="44" spans="1:15" ht="12.75">
      <c r="A44" s="178"/>
      <c r="B44" s="179"/>
      <c r="C44" s="228" t="s">
        <v>111</v>
      </c>
      <c r="D44" s="229"/>
      <c r="E44" s="229"/>
      <c r="F44" s="229"/>
      <c r="G44" s="230"/>
      <c r="L44" s="180" t="s">
        <v>111</v>
      </c>
      <c r="O44" s="170">
        <v>3</v>
      </c>
    </row>
    <row r="45" spans="1:15" ht="12.75">
      <c r="A45" s="178"/>
      <c r="B45" s="179"/>
      <c r="C45" s="228" t="s">
        <v>112</v>
      </c>
      <c r="D45" s="229"/>
      <c r="E45" s="229"/>
      <c r="F45" s="229"/>
      <c r="G45" s="230"/>
      <c r="L45" s="180" t="s">
        <v>112</v>
      </c>
      <c r="O45" s="170">
        <v>3</v>
      </c>
    </row>
    <row r="46" spans="1:15" ht="12.75">
      <c r="A46" s="178"/>
      <c r="B46" s="179"/>
      <c r="C46" s="228"/>
      <c r="D46" s="229"/>
      <c r="E46" s="229"/>
      <c r="F46" s="229"/>
      <c r="G46" s="230"/>
      <c r="L46" s="180"/>
      <c r="O46" s="170">
        <v>3</v>
      </c>
    </row>
    <row r="47" spans="1:104" ht="12.75">
      <c r="A47" s="171">
        <v>12</v>
      </c>
      <c r="B47" s="172" t="s">
        <v>128</v>
      </c>
      <c r="C47" s="173" t="s">
        <v>129</v>
      </c>
      <c r="D47" s="174" t="s">
        <v>108</v>
      </c>
      <c r="E47" s="175">
        <v>34.7638</v>
      </c>
      <c r="F47" s="175"/>
      <c r="G47" s="176">
        <f>E47*F47</f>
        <v>0</v>
      </c>
      <c r="O47" s="170">
        <v>2</v>
      </c>
      <c r="AA47" s="146">
        <v>1</v>
      </c>
      <c r="AB47" s="146">
        <v>0</v>
      </c>
      <c r="AC47" s="146">
        <v>0</v>
      </c>
      <c r="AZ47" s="146">
        <v>1</v>
      </c>
      <c r="BA47" s="146">
        <f>IF(AZ47=1,G47,0)</f>
        <v>0</v>
      </c>
      <c r="BB47" s="146">
        <f>IF(AZ47=2,G47,0)</f>
        <v>0</v>
      </c>
      <c r="BC47" s="146">
        <f>IF(AZ47=3,G47,0)</f>
        <v>0</v>
      </c>
      <c r="BD47" s="146">
        <f>IF(AZ47=4,G47,0)</f>
        <v>0</v>
      </c>
      <c r="BE47" s="146">
        <f>IF(AZ47=5,G47,0)</f>
        <v>0</v>
      </c>
      <c r="CA47" s="177">
        <v>1</v>
      </c>
      <c r="CB47" s="177">
        <v>0</v>
      </c>
      <c r="CZ47" s="146">
        <v>0.0173</v>
      </c>
    </row>
    <row r="48" spans="1:15" ht="12.75">
      <c r="A48" s="178"/>
      <c r="B48" s="179"/>
      <c r="C48" s="228" t="s">
        <v>130</v>
      </c>
      <c r="D48" s="229"/>
      <c r="E48" s="229"/>
      <c r="F48" s="229"/>
      <c r="G48" s="230"/>
      <c r="L48" s="180" t="s">
        <v>130</v>
      </c>
      <c r="O48" s="170">
        <v>3</v>
      </c>
    </row>
    <row r="49" spans="1:15" ht="22.5">
      <c r="A49" s="178"/>
      <c r="B49" s="179"/>
      <c r="C49" s="228" t="s">
        <v>116</v>
      </c>
      <c r="D49" s="229"/>
      <c r="E49" s="229"/>
      <c r="F49" s="229"/>
      <c r="G49" s="230"/>
      <c r="L49" s="180" t="s">
        <v>116</v>
      </c>
      <c r="O49" s="170">
        <v>3</v>
      </c>
    </row>
    <row r="50" spans="1:15" ht="12.75">
      <c r="A50" s="178"/>
      <c r="B50" s="179"/>
      <c r="C50" s="228" t="s">
        <v>111</v>
      </c>
      <c r="D50" s="229"/>
      <c r="E50" s="229"/>
      <c r="F50" s="229"/>
      <c r="G50" s="230"/>
      <c r="L50" s="180" t="s">
        <v>111</v>
      </c>
      <c r="O50" s="170">
        <v>3</v>
      </c>
    </row>
    <row r="51" spans="1:15" ht="12.75">
      <c r="A51" s="178"/>
      <c r="B51" s="179"/>
      <c r="C51" s="228" t="s">
        <v>112</v>
      </c>
      <c r="D51" s="229"/>
      <c r="E51" s="229"/>
      <c r="F51" s="229"/>
      <c r="G51" s="230"/>
      <c r="L51" s="180" t="s">
        <v>112</v>
      </c>
      <c r="O51" s="170">
        <v>3</v>
      </c>
    </row>
    <row r="52" spans="1:15" ht="12.75">
      <c r="A52" s="178"/>
      <c r="B52" s="179"/>
      <c r="C52" s="228"/>
      <c r="D52" s="229"/>
      <c r="E52" s="229"/>
      <c r="F52" s="229"/>
      <c r="G52" s="230"/>
      <c r="L52" s="180"/>
      <c r="O52" s="170">
        <v>3</v>
      </c>
    </row>
    <row r="53" spans="1:104" ht="12.75">
      <c r="A53" s="171">
        <v>13</v>
      </c>
      <c r="B53" s="172" t="s">
        <v>131</v>
      </c>
      <c r="C53" s="173" t="s">
        <v>132</v>
      </c>
      <c r="D53" s="174" t="s">
        <v>108</v>
      </c>
      <c r="E53" s="175">
        <v>34.7638</v>
      </c>
      <c r="F53" s="175"/>
      <c r="G53" s="176">
        <f>E53*F53</f>
        <v>0</v>
      </c>
      <c r="O53" s="170">
        <v>2</v>
      </c>
      <c r="AA53" s="146">
        <v>1</v>
      </c>
      <c r="AB53" s="146">
        <v>0</v>
      </c>
      <c r="AC53" s="146">
        <v>0</v>
      </c>
      <c r="AZ53" s="146">
        <v>1</v>
      </c>
      <c r="BA53" s="146">
        <f>IF(AZ53=1,G53,0)</f>
        <v>0</v>
      </c>
      <c r="BB53" s="146">
        <f>IF(AZ53=2,G53,0)</f>
        <v>0</v>
      </c>
      <c r="BC53" s="146">
        <f>IF(AZ53=3,G53,0)</f>
        <v>0</v>
      </c>
      <c r="BD53" s="146">
        <f>IF(AZ53=4,G53,0)</f>
        <v>0</v>
      </c>
      <c r="BE53" s="146">
        <f>IF(AZ53=5,G53,0)</f>
        <v>0</v>
      </c>
      <c r="CA53" s="177">
        <v>1</v>
      </c>
      <c r="CB53" s="177">
        <v>0</v>
      </c>
      <c r="CZ53" s="146">
        <v>0.03465</v>
      </c>
    </row>
    <row r="54" spans="1:15" ht="12.75">
      <c r="A54" s="178"/>
      <c r="B54" s="179"/>
      <c r="C54" s="228" t="s">
        <v>130</v>
      </c>
      <c r="D54" s="229"/>
      <c r="E54" s="229"/>
      <c r="F54" s="229"/>
      <c r="G54" s="230"/>
      <c r="L54" s="180" t="s">
        <v>130</v>
      </c>
      <c r="O54" s="170">
        <v>3</v>
      </c>
    </row>
    <row r="55" spans="1:15" ht="22.5">
      <c r="A55" s="178"/>
      <c r="B55" s="179"/>
      <c r="C55" s="228" t="s">
        <v>116</v>
      </c>
      <c r="D55" s="229"/>
      <c r="E55" s="229"/>
      <c r="F55" s="229"/>
      <c r="G55" s="230"/>
      <c r="L55" s="180" t="s">
        <v>116</v>
      </c>
      <c r="O55" s="170">
        <v>3</v>
      </c>
    </row>
    <row r="56" spans="1:15" ht="12.75">
      <c r="A56" s="178"/>
      <c r="B56" s="179"/>
      <c r="C56" s="228" t="s">
        <v>111</v>
      </c>
      <c r="D56" s="229"/>
      <c r="E56" s="229"/>
      <c r="F56" s="229"/>
      <c r="G56" s="230"/>
      <c r="L56" s="180" t="s">
        <v>111</v>
      </c>
      <c r="O56" s="170">
        <v>3</v>
      </c>
    </row>
    <row r="57" spans="1:15" ht="12.75">
      <c r="A57" s="178"/>
      <c r="B57" s="179"/>
      <c r="C57" s="228" t="s">
        <v>112</v>
      </c>
      <c r="D57" s="229"/>
      <c r="E57" s="229"/>
      <c r="F57" s="229"/>
      <c r="G57" s="230"/>
      <c r="L57" s="180" t="s">
        <v>112</v>
      </c>
      <c r="O57" s="170">
        <v>3</v>
      </c>
    </row>
    <row r="58" spans="1:15" ht="12.75">
      <c r="A58" s="178"/>
      <c r="B58" s="179"/>
      <c r="C58" s="228"/>
      <c r="D58" s="229"/>
      <c r="E58" s="229"/>
      <c r="F58" s="229"/>
      <c r="G58" s="230"/>
      <c r="L58" s="180"/>
      <c r="O58" s="170">
        <v>3</v>
      </c>
    </row>
    <row r="59" spans="1:104" ht="22.5">
      <c r="A59" s="171">
        <v>14</v>
      </c>
      <c r="B59" s="172" t="s">
        <v>133</v>
      </c>
      <c r="C59" s="173" t="s">
        <v>134</v>
      </c>
      <c r="D59" s="174" t="s">
        <v>108</v>
      </c>
      <c r="E59" s="175">
        <v>6.895</v>
      </c>
      <c r="F59" s="175"/>
      <c r="G59" s="176">
        <f>E59*F59</f>
        <v>0</v>
      </c>
      <c r="O59" s="170">
        <v>2</v>
      </c>
      <c r="AA59" s="146">
        <v>1</v>
      </c>
      <c r="AB59" s="146">
        <v>0</v>
      </c>
      <c r="AC59" s="146">
        <v>0</v>
      </c>
      <c r="AZ59" s="146">
        <v>1</v>
      </c>
      <c r="BA59" s="146">
        <f>IF(AZ59=1,G59,0)</f>
        <v>0</v>
      </c>
      <c r="BB59" s="146">
        <f>IF(AZ59=2,G59,0)</f>
        <v>0</v>
      </c>
      <c r="BC59" s="146">
        <f>IF(AZ59=3,G59,0)</f>
        <v>0</v>
      </c>
      <c r="BD59" s="146">
        <f>IF(AZ59=4,G59,0)</f>
        <v>0</v>
      </c>
      <c r="BE59" s="146">
        <f>IF(AZ59=5,G59,0)</f>
        <v>0</v>
      </c>
      <c r="CA59" s="177">
        <v>1</v>
      </c>
      <c r="CB59" s="177">
        <v>0</v>
      </c>
      <c r="CZ59" s="146">
        <v>0.00263</v>
      </c>
    </row>
    <row r="60" spans="1:15" ht="12.75">
      <c r="A60" s="178"/>
      <c r="B60" s="179"/>
      <c r="C60" s="228" t="s">
        <v>135</v>
      </c>
      <c r="D60" s="229"/>
      <c r="E60" s="229"/>
      <c r="F60" s="229"/>
      <c r="G60" s="230"/>
      <c r="L60" s="180" t="s">
        <v>135</v>
      </c>
      <c r="O60" s="170">
        <v>3</v>
      </c>
    </row>
    <row r="61" spans="1:15" ht="22.5">
      <c r="A61" s="178"/>
      <c r="B61" s="179"/>
      <c r="C61" s="228" t="s">
        <v>116</v>
      </c>
      <c r="D61" s="229"/>
      <c r="E61" s="229"/>
      <c r="F61" s="229"/>
      <c r="G61" s="230"/>
      <c r="L61" s="180" t="s">
        <v>116</v>
      </c>
      <c r="O61" s="170">
        <v>3</v>
      </c>
    </row>
    <row r="62" spans="1:15" ht="12.75">
      <c r="A62" s="178"/>
      <c r="B62" s="179"/>
      <c r="C62" s="228" t="s">
        <v>136</v>
      </c>
      <c r="D62" s="229"/>
      <c r="E62" s="229"/>
      <c r="F62" s="229"/>
      <c r="G62" s="230"/>
      <c r="L62" s="180" t="s">
        <v>136</v>
      </c>
      <c r="O62" s="170">
        <v>3</v>
      </c>
    </row>
    <row r="63" spans="1:15" ht="12.75">
      <c r="A63" s="178"/>
      <c r="B63" s="179"/>
      <c r="C63" s="228" t="s">
        <v>111</v>
      </c>
      <c r="D63" s="229"/>
      <c r="E63" s="229"/>
      <c r="F63" s="229"/>
      <c r="G63" s="230"/>
      <c r="L63" s="180" t="s">
        <v>111</v>
      </c>
      <c r="O63" s="170">
        <v>3</v>
      </c>
    </row>
    <row r="64" spans="1:15" ht="12.75">
      <c r="A64" s="178"/>
      <c r="B64" s="179"/>
      <c r="C64" s="228" t="s">
        <v>112</v>
      </c>
      <c r="D64" s="229"/>
      <c r="E64" s="229"/>
      <c r="F64" s="229"/>
      <c r="G64" s="230"/>
      <c r="L64" s="180" t="s">
        <v>112</v>
      </c>
      <c r="O64" s="170">
        <v>3</v>
      </c>
    </row>
    <row r="65" spans="1:15" ht="12.75">
      <c r="A65" s="178"/>
      <c r="B65" s="179"/>
      <c r="C65" s="228"/>
      <c r="D65" s="229"/>
      <c r="E65" s="229"/>
      <c r="F65" s="229"/>
      <c r="G65" s="230"/>
      <c r="L65" s="180"/>
      <c r="O65" s="170">
        <v>3</v>
      </c>
    </row>
    <row r="66" spans="1:104" ht="12.75">
      <c r="A66" s="171">
        <v>15</v>
      </c>
      <c r="B66" s="172" t="s">
        <v>137</v>
      </c>
      <c r="C66" s="173" t="s">
        <v>115</v>
      </c>
      <c r="D66" s="174" t="s">
        <v>108</v>
      </c>
      <c r="E66" s="175">
        <v>6.895</v>
      </c>
      <c r="F66" s="175"/>
      <c r="G66" s="176">
        <f>E66*F66</f>
        <v>0</v>
      </c>
      <c r="O66" s="170">
        <v>2</v>
      </c>
      <c r="AA66" s="146">
        <v>1</v>
      </c>
      <c r="AB66" s="146">
        <v>0</v>
      </c>
      <c r="AC66" s="146">
        <v>0</v>
      </c>
      <c r="AZ66" s="146">
        <v>1</v>
      </c>
      <c r="BA66" s="146">
        <f>IF(AZ66=1,G66,0)</f>
        <v>0</v>
      </c>
      <c r="BB66" s="146">
        <f>IF(AZ66=2,G66,0)</f>
        <v>0</v>
      </c>
      <c r="BC66" s="146">
        <f>IF(AZ66=3,G66,0)</f>
        <v>0</v>
      </c>
      <c r="BD66" s="146">
        <f>IF(AZ66=4,G66,0)</f>
        <v>0</v>
      </c>
      <c r="BE66" s="146">
        <f>IF(AZ66=5,G66,0)</f>
        <v>0</v>
      </c>
      <c r="CA66" s="177">
        <v>1</v>
      </c>
      <c r="CB66" s="177">
        <v>0</v>
      </c>
      <c r="CZ66" s="146">
        <v>0.00019</v>
      </c>
    </row>
    <row r="67" spans="1:15" ht="22.5">
      <c r="A67" s="178"/>
      <c r="B67" s="179"/>
      <c r="C67" s="228" t="s">
        <v>116</v>
      </c>
      <c r="D67" s="229"/>
      <c r="E67" s="229"/>
      <c r="F67" s="229"/>
      <c r="G67" s="230"/>
      <c r="L67" s="180" t="s">
        <v>116</v>
      </c>
      <c r="O67" s="170">
        <v>3</v>
      </c>
    </row>
    <row r="68" spans="1:15" ht="12.75">
      <c r="A68" s="178"/>
      <c r="B68" s="179"/>
      <c r="C68" s="228" t="s">
        <v>111</v>
      </c>
      <c r="D68" s="229"/>
      <c r="E68" s="229"/>
      <c r="F68" s="229"/>
      <c r="G68" s="230"/>
      <c r="L68" s="180" t="s">
        <v>111</v>
      </c>
      <c r="O68" s="170">
        <v>3</v>
      </c>
    </row>
    <row r="69" spans="1:15" ht="12.75">
      <c r="A69" s="178"/>
      <c r="B69" s="179"/>
      <c r="C69" s="228" t="s">
        <v>112</v>
      </c>
      <c r="D69" s="229"/>
      <c r="E69" s="229"/>
      <c r="F69" s="229"/>
      <c r="G69" s="230"/>
      <c r="L69" s="180" t="s">
        <v>112</v>
      </c>
      <c r="O69" s="170">
        <v>3</v>
      </c>
    </row>
    <row r="70" spans="1:15" ht="12.75">
      <c r="A70" s="178"/>
      <c r="B70" s="179"/>
      <c r="C70" s="228"/>
      <c r="D70" s="229"/>
      <c r="E70" s="229"/>
      <c r="F70" s="229"/>
      <c r="G70" s="230"/>
      <c r="L70" s="180"/>
      <c r="O70" s="170">
        <v>3</v>
      </c>
    </row>
    <row r="71" spans="1:104" ht="12.75">
      <c r="A71" s="171">
        <v>16</v>
      </c>
      <c r="B71" s="172" t="s">
        <v>137</v>
      </c>
      <c r="C71" s="173" t="s">
        <v>115</v>
      </c>
      <c r="D71" s="174" t="s">
        <v>108</v>
      </c>
      <c r="E71" s="175">
        <v>39.7831</v>
      </c>
      <c r="F71" s="175"/>
      <c r="G71" s="176">
        <f>E71*F71</f>
        <v>0</v>
      </c>
      <c r="O71" s="170">
        <v>2</v>
      </c>
      <c r="AA71" s="146">
        <v>1</v>
      </c>
      <c r="AB71" s="146">
        <v>0</v>
      </c>
      <c r="AC71" s="146">
        <v>0</v>
      </c>
      <c r="AZ71" s="146">
        <v>1</v>
      </c>
      <c r="BA71" s="146">
        <f>IF(AZ71=1,G71,0)</f>
        <v>0</v>
      </c>
      <c r="BB71" s="146">
        <f>IF(AZ71=2,G71,0)</f>
        <v>0</v>
      </c>
      <c r="BC71" s="146">
        <f>IF(AZ71=3,G71,0)</f>
        <v>0</v>
      </c>
      <c r="BD71" s="146">
        <f>IF(AZ71=4,G71,0)</f>
        <v>0</v>
      </c>
      <c r="BE71" s="146">
        <f>IF(AZ71=5,G71,0)</f>
        <v>0</v>
      </c>
      <c r="CA71" s="177">
        <v>1</v>
      </c>
      <c r="CB71" s="177">
        <v>0</v>
      </c>
      <c r="CZ71" s="146">
        <v>0.00019</v>
      </c>
    </row>
    <row r="72" spans="1:15" ht="22.5">
      <c r="A72" s="178"/>
      <c r="B72" s="179"/>
      <c r="C72" s="228" t="s">
        <v>116</v>
      </c>
      <c r="D72" s="229"/>
      <c r="E72" s="229"/>
      <c r="F72" s="229"/>
      <c r="G72" s="230"/>
      <c r="L72" s="180" t="s">
        <v>116</v>
      </c>
      <c r="O72" s="170">
        <v>3</v>
      </c>
    </row>
    <row r="73" spans="1:15" ht="12.75">
      <c r="A73" s="178"/>
      <c r="B73" s="179"/>
      <c r="C73" s="228" t="s">
        <v>111</v>
      </c>
      <c r="D73" s="229"/>
      <c r="E73" s="229"/>
      <c r="F73" s="229"/>
      <c r="G73" s="230"/>
      <c r="L73" s="180" t="s">
        <v>111</v>
      </c>
      <c r="O73" s="170">
        <v>3</v>
      </c>
    </row>
    <row r="74" spans="1:15" ht="12.75">
      <c r="A74" s="178"/>
      <c r="B74" s="179"/>
      <c r="C74" s="228" t="s">
        <v>112</v>
      </c>
      <c r="D74" s="229"/>
      <c r="E74" s="229"/>
      <c r="F74" s="229"/>
      <c r="G74" s="230"/>
      <c r="L74" s="180" t="s">
        <v>112</v>
      </c>
      <c r="O74" s="170">
        <v>3</v>
      </c>
    </row>
    <row r="75" spans="1:15" ht="12.75">
      <c r="A75" s="178"/>
      <c r="B75" s="179"/>
      <c r="C75" s="228"/>
      <c r="D75" s="229"/>
      <c r="E75" s="229"/>
      <c r="F75" s="229"/>
      <c r="G75" s="230"/>
      <c r="L75" s="180"/>
      <c r="O75" s="170">
        <v>3</v>
      </c>
    </row>
    <row r="76" spans="1:104" ht="12.75">
      <c r="A76" s="171">
        <v>17</v>
      </c>
      <c r="B76" s="172" t="s">
        <v>138</v>
      </c>
      <c r="C76" s="173" t="s">
        <v>139</v>
      </c>
      <c r="D76" s="174" t="s">
        <v>108</v>
      </c>
      <c r="E76" s="175">
        <v>42.7328</v>
      </c>
      <c r="F76" s="175"/>
      <c r="G76" s="176">
        <f>E76*F76</f>
        <v>0</v>
      </c>
      <c r="O76" s="170">
        <v>2</v>
      </c>
      <c r="AA76" s="146">
        <v>1</v>
      </c>
      <c r="AB76" s="146">
        <v>0</v>
      </c>
      <c r="AC76" s="146">
        <v>0</v>
      </c>
      <c r="AZ76" s="146">
        <v>1</v>
      </c>
      <c r="BA76" s="146">
        <f>IF(AZ76=1,G76,0)</f>
        <v>0</v>
      </c>
      <c r="BB76" s="146">
        <f>IF(AZ76=2,G76,0)</f>
        <v>0</v>
      </c>
      <c r="BC76" s="146">
        <f>IF(AZ76=3,G76,0)</f>
        <v>0</v>
      </c>
      <c r="BD76" s="146">
        <f>IF(AZ76=4,G76,0)</f>
        <v>0</v>
      </c>
      <c r="BE76" s="146">
        <f>IF(AZ76=5,G76,0)</f>
        <v>0</v>
      </c>
      <c r="CA76" s="177">
        <v>1</v>
      </c>
      <c r="CB76" s="177">
        <v>0</v>
      </c>
      <c r="CZ76" s="146">
        <v>4E-05</v>
      </c>
    </row>
    <row r="77" spans="1:15" ht="33.75">
      <c r="A77" s="178"/>
      <c r="B77" s="179"/>
      <c r="C77" s="228" t="s">
        <v>140</v>
      </c>
      <c r="D77" s="229"/>
      <c r="E77" s="229"/>
      <c r="F77" s="229"/>
      <c r="G77" s="230"/>
      <c r="L77" s="180" t="s">
        <v>140</v>
      </c>
      <c r="O77" s="170">
        <v>3</v>
      </c>
    </row>
    <row r="78" spans="1:15" ht="12.75">
      <c r="A78" s="178"/>
      <c r="B78" s="179"/>
      <c r="C78" s="228" t="s">
        <v>141</v>
      </c>
      <c r="D78" s="229"/>
      <c r="E78" s="229"/>
      <c r="F78" s="229"/>
      <c r="G78" s="230"/>
      <c r="L78" s="180" t="s">
        <v>141</v>
      </c>
      <c r="O78" s="170">
        <v>3</v>
      </c>
    </row>
    <row r="79" spans="1:15" ht="56.25">
      <c r="A79" s="178"/>
      <c r="B79" s="179"/>
      <c r="C79" s="228" t="s">
        <v>142</v>
      </c>
      <c r="D79" s="229"/>
      <c r="E79" s="229"/>
      <c r="F79" s="229"/>
      <c r="G79" s="230"/>
      <c r="L79" s="180" t="s">
        <v>142</v>
      </c>
      <c r="O79" s="170">
        <v>3</v>
      </c>
    </row>
    <row r="80" spans="1:15" ht="12.75">
      <c r="A80" s="178"/>
      <c r="B80" s="181"/>
      <c r="C80" s="226" t="s">
        <v>143</v>
      </c>
      <c r="D80" s="227"/>
      <c r="E80" s="182">
        <v>42.7328</v>
      </c>
      <c r="F80" s="183"/>
      <c r="G80" s="184"/>
      <c r="M80" s="180" t="s">
        <v>143</v>
      </c>
      <c r="O80" s="170"/>
    </row>
    <row r="81" spans="1:104" ht="12.75">
      <c r="A81" s="171">
        <v>18</v>
      </c>
      <c r="B81" s="172" t="s">
        <v>144</v>
      </c>
      <c r="C81" s="173" t="s">
        <v>145</v>
      </c>
      <c r="D81" s="174" t="s">
        <v>146</v>
      </c>
      <c r="E81" s="175">
        <v>15.57</v>
      </c>
      <c r="F81" s="175"/>
      <c r="G81" s="176">
        <f>E81*F81</f>
        <v>0</v>
      </c>
      <c r="O81" s="170">
        <v>2</v>
      </c>
      <c r="AA81" s="146">
        <v>1</v>
      </c>
      <c r="AB81" s="146">
        <v>1</v>
      </c>
      <c r="AC81" s="146">
        <v>1</v>
      </c>
      <c r="AZ81" s="146">
        <v>1</v>
      </c>
      <c r="BA81" s="146">
        <f>IF(AZ81=1,G81,0)</f>
        <v>0</v>
      </c>
      <c r="BB81" s="146">
        <f>IF(AZ81=2,G81,0)</f>
        <v>0</v>
      </c>
      <c r="BC81" s="146">
        <f>IF(AZ81=3,G81,0)</f>
        <v>0</v>
      </c>
      <c r="BD81" s="146">
        <f>IF(AZ81=4,G81,0)</f>
        <v>0</v>
      </c>
      <c r="BE81" s="146">
        <f>IF(AZ81=5,G81,0)</f>
        <v>0</v>
      </c>
      <c r="CA81" s="177">
        <v>1</v>
      </c>
      <c r="CB81" s="177">
        <v>1</v>
      </c>
      <c r="CZ81" s="146">
        <v>0.00059</v>
      </c>
    </row>
    <row r="82" spans="1:15" ht="12.75">
      <c r="A82" s="178"/>
      <c r="B82" s="181"/>
      <c r="C82" s="226" t="s">
        <v>147</v>
      </c>
      <c r="D82" s="227"/>
      <c r="E82" s="182">
        <v>15.57</v>
      </c>
      <c r="F82" s="183"/>
      <c r="G82" s="184"/>
      <c r="M82" s="180" t="s">
        <v>147</v>
      </c>
      <c r="O82" s="170"/>
    </row>
    <row r="83" spans="1:104" ht="12.75">
      <c r="A83" s="171">
        <v>19</v>
      </c>
      <c r="B83" s="172" t="s">
        <v>148</v>
      </c>
      <c r="C83" s="173" t="s">
        <v>149</v>
      </c>
      <c r="D83" s="174" t="s">
        <v>146</v>
      </c>
      <c r="E83" s="175">
        <v>18</v>
      </c>
      <c r="F83" s="175"/>
      <c r="G83" s="176">
        <f>E83*F83</f>
        <v>0</v>
      </c>
      <c r="O83" s="170">
        <v>2</v>
      </c>
      <c r="AA83" s="146">
        <v>1</v>
      </c>
      <c r="AB83" s="146">
        <v>1</v>
      </c>
      <c r="AC83" s="146">
        <v>1</v>
      </c>
      <c r="AZ83" s="146">
        <v>1</v>
      </c>
      <c r="BA83" s="146">
        <f>IF(AZ83=1,G83,0)</f>
        <v>0</v>
      </c>
      <c r="BB83" s="146">
        <f>IF(AZ83=2,G83,0)</f>
        <v>0</v>
      </c>
      <c r="BC83" s="146">
        <f>IF(AZ83=3,G83,0)</f>
        <v>0</v>
      </c>
      <c r="BD83" s="146">
        <f>IF(AZ83=4,G83,0)</f>
        <v>0</v>
      </c>
      <c r="BE83" s="146">
        <f>IF(AZ83=5,G83,0)</f>
        <v>0</v>
      </c>
      <c r="CA83" s="177">
        <v>1</v>
      </c>
      <c r="CB83" s="177">
        <v>1</v>
      </c>
      <c r="CZ83" s="146">
        <v>0.00051</v>
      </c>
    </row>
    <row r="84" spans="1:104" ht="22.5">
      <c r="A84" s="171">
        <v>20</v>
      </c>
      <c r="B84" s="172" t="s">
        <v>150</v>
      </c>
      <c r="C84" s="173" t="s">
        <v>151</v>
      </c>
      <c r="D84" s="174" t="s">
        <v>108</v>
      </c>
      <c r="E84" s="175">
        <v>57.576</v>
      </c>
      <c r="F84" s="175"/>
      <c r="G84" s="176">
        <f>E84*F84</f>
        <v>0</v>
      </c>
      <c r="O84" s="170">
        <v>2</v>
      </c>
      <c r="AA84" s="146">
        <v>1</v>
      </c>
      <c r="AB84" s="146">
        <v>0</v>
      </c>
      <c r="AC84" s="146">
        <v>0</v>
      </c>
      <c r="AZ84" s="146">
        <v>1</v>
      </c>
      <c r="BA84" s="146">
        <f>IF(AZ84=1,G84,0)</f>
        <v>0</v>
      </c>
      <c r="BB84" s="146">
        <f>IF(AZ84=2,G84,0)</f>
        <v>0</v>
      </c>
      <c r="BC84" s="146">
        <f>IF(AZ84=3,G84,0)</f>
        <v>0</v>
      </c>
      <c r="BD84" s="146">
        <f>IF(AZ84=4,G84,0)</f>
        <v>0</v>
      </c>
      <c r="BE84" s="146">
        <f>IF(AZ84=5,G84,0)</f>
        <v>0</v>
      </c>
      <c r="CA84" s="177">
        <v>1</v>
      </c>
      <c r="CB84" s="177">
        <v>0</v>
      </c>
      <c r="CZ84" s="146">
        <v>0.01263</v>
      </c>
    </row>
    <row r="85" spans="1:15" ht="45">
      <c r="A85" s="178"/>
      <c r="B85" s="179"/>
      <c r="C85" s="228" t="s">
        <v>152</v>
      </c>
      <c r="D85" s="229"/>
      <c r="E85" s="229"/>
      <c r="F85" s="229"/>
      <c r="G85" s="230"/>
      <c r="L85" s="180" t="s">
        <v>152</v>
      </c>
      <c r="O85" s="170">
        <v>3</v>
      </c>
    </row>
    <row r="86" spans="1:15" ht="12.75">
      <c r="A86" s="178"/>
      <c r="B86" s="181"/>
      <c r="C86" s="226" t="s">
        <v>153</v>
      </c>
      <c r="D86" s="227"/>
      <c r="E86" s="182">
        <v>34.0628</v>
      </c>
      <c r="F86" s="183"/>
      <c r="G86" s="184"/>
      <c r="M86" s="180" t="s">
        <v>153</v>
      </c>
      <c r="O86" s="170"/>
    </row>
    <row r="87" spans="1:15" ht="12.75">
      <c r="A87" s="178"/>
      <c r="B87" s="181"/>
      <c r="C87" s="226" t="s">
        <v>154</v>
      </c>
      <c r="D87" s="227"/>
      <c r="E87" s="182">
        <v>23.5132</v>
      </c>
      <c r="F87" s="183"/>
      <c r="G87" s="184"/>
      <c r="M87" s="180" t="s">
        <v>154</v>
      </c>
      <c r="O87" s="170"/>
    </row>
    <row r="88" spans="1:104" ht="22.5">
      <c r="A88" s="171">
        <v>21</v>
      </c>
      <c r="B88" s="172" t="s">
        <v>155</v>
      </c>
      <c r="C88" s="173" t="s">
        <v>156</v>
      </c>
      <c r="D88" s="174" t="s">
        <v>108</v>
      </c>
      <c r="E88" s="175">
        <v>4.796</v>
      </c>
      <c r="F88" s="175"/>
      <c r="G88" s="176">
        <f>E88*F88</f>
        <v>0</v>
      </c>
      <c r="O88" s="170">
        <v>2</v>
      </c>
      <c r="AA88" s="146">
        <v>1</v>
      </c>
      <c r="AB88" s="146">
        <v>0</v>
      </c>
      <c r="AC88" s="146">
        <v>0</v>
      </c>
      <c r="AZ88" s="146">
        <v>1</v>
      </c>
      <c r="BA88" s="146">
        <f>IF(AZ88=1,G88,0)</f>
        <v>0</v>
      </c>
      <c r="BB88" s="146">
        <f>IF(AZ88=2,G88,0)</f>
        <v>0</v>
      </c>
      <c r="BC88" s="146">
        <f>IF(AZ88=3,G88,0)</f>
        <v>0</v>
      </c>
      <c r="BD88" s="146">
        <f>IF(AZ88=4,G88,0)</f>
        <v>0</v>
      </c>
      <c r="BE88" s="146">
        <f>IF(AZ88=5,G88,0)</f>
        <v>0</v>
      </c>
      <c r="CA88" s="177">
        <v>1</v>
      </c>
      <c r="CB88" s="177">
        <v>0</v>
      </c>
      <c r="CZ88" s="146">
        <v>0.01355</v>
      </c>
    </row>
    <row r="89" spans="1:15" ht="33.75">
      <c r="A89" s="178"/>
      <c r="B89" s="179"/>
      <c r="C89" s="228" t="s">
        <v>157</v>
      </c>
      <c r="D89" s="229"/>
      <c r="E89" s="229"/>
      <c r="F89" s="229"/>
      <c r="G89" s="230"/>
      <c r="L89" s="180" t="s">
        <v>157</v>
      </c>
      <c r="O89" s="170">
        <v>3</v>
      </c>
    </row>
    <row r="90" spans="1:15" ht="22.5">
      <c r="A90" s="178"/>
      <c r="B90" s="181"/>
      <c r="C90" s="226" t="s">
        <v>158</v>
      </c>
      <c r="D90" s="227"/>
      <c r="E90" s="182">
        <v>4.796</v>
      </c>
      <c r="F90" s="183"/>
      <c r="G90" s="184"/>
      <c r="M90" s="180" t="s">
        <v>158</v>
      </c>
      <c r="O90" s="170"/>
    </row>
    <row r="91" spans="1:104" ht="12.75">
      <c r="A91" s="171">
        <v>22</v>
      </c>
      <c r="B91" s="172" t="s">
        <v>159</v>
      </c>
      <c r="C91" s="173" t="s">
        <v>160</v>
      </c>
      <c r="D91" s="174" t="s">
        <v>108</v>
      </c>
      <c r="E91" s="175">
        <v>6.895</v>
      </c>
      <c r="F91" s="175"/>
      <c r="G91" s="176">
        <f>E91*F91</f>
        <v>0</v>
      </c>
      <c r="O91" s="170">
        <v>2</v>
      </c>
      <c r="AA91" s="146">
        <v>1</v>
      </c>
      <c r="AB91" s="146">
        <v>0</v>
      </c>
      <c r="AC91" s="146">
        <v>0</v>
      </c>
      <c r="AZ91" s="146">
        <v>1</v>
      </c>
      <c r="BA91" s="146">
        <f>IF(AZ91=1,G91,0)</f>
        <v>0</v>
      </c>
      <c r="BB91" s="146">
        <f>IF(AZ91=2,G91,0)</f>
        <v>0</v>
      </c>
      <c r="BC91" s="146">
        <f>IF(AZ91=3,G91,0)</f>
        <v>0</v>
      </c>
      <c r="BD91" s="146">
        <f>IF(AZ91=4,G91,0)</f>
        <v>0</v>
      </c>
      <c r="BE91" s="146">
        <f>IF(AZ91=5,G91,0)</f>
        <v>0</v>
      </c>
      <c r="CA91" s="177">
        <v>1</v>
      </c>
      <c r="CB91" s="177">
        <v>0</v>
      </c>
      <c r="CZ91" s="146">
        <v>0.00736</v>
      </c>
    </row>
    <row r="92" spans="1:15" ht="22.5">
      <c r="A92" s="178"/>
      <c r="B92" s="179"/>
      <c r="C92" s="228" t="s">
        <v>161</v>
      </c>
      <c r="D92" s="229"/>
      <c r="E92" s="229"/>
      <c r="F92" s="229"/>
      <c r="G92" s="230"/>
      <c r="L92" s="180" t="s">
        <v>161</v>
      </c>
      <c r="O92" s="170">
        <v>3</v>
      </c>
    </row>
    <row r="93" spans="1:15" ht="12.75">
      <c r="A93" s="178"/>
      <c r="B93" s="179"/>
      <c r="C93" s="228"/>
      <c r="D93" s="229"/>
      <c r="E93" s="229"/>
      <c r="F93" s="229"/>
      <c r="G93" s="230"/>
      <c r="L93" s="180"/>
      <c r="O93" s="170">
        <v>3</v>
      </c>
    </row>
    <row r="94" spans="1:15" ht="12.75">
      <c r="A94" s="178"/>
      <c r="B94" s="181"/>
      <c r="C94" s="226" t="s">
        <v>162</v>
      </c>
      <c r="D94" s="227"/>
      <c r="E94" s="182">
        <v>3.435</v>
      </c>
      <c r="F94" s="183"/>
      <c r="G94" s="184"/>
      <c r="M94" s="180" t="s">
        <v>162</v>
      </c>
      <c r="O94" s="170"/>
    </row>
    <row r="95" spans="1:15" ht="12.75">
      <c r="A95" s="178"/>
      <c r="B95" s="181"/>
      <c r="C95" s="226" t="s">
        <v>163</v>
      </c>
      <c r="D95" s="227"/>
      <c r="E95" s="182">
        <v>3.46</v>
      </c>
      <c r="F95" s="183"/>
      <c r="G95" s="184"/>
      <c r="M95" s="180" t="s">
        <v>163</v>
      </c>
      <c r="O95" s="170"/>
    </row>
    <row r="96" spans="1:104" ht="22.5">
      <c r="A96" s="171">
        <v>23</v>
      </c>
      <c r="B96" s="172" t="s">
        <v>164</v>
      </c>
      <c r="C96" s="173" t="s">
        <v>165</v>
      </c>
      <c r="D96" s="174" t="s">
        <v>108</v>
      </c>
      <c r="E96" s="175">
        <v>3.168</v>
      </c>
      <c r="F96" s="175"/>
      <c r="G96" s="176">
        <f>E96*F96</f>
        <v>0</v>
      </c>
      <c r="O96" s="170">
        <v>2</v>
      </c>
      <c r="AA96" s="146">
        <v>1</v>
      </c>
      <c r="AB96" s="146">
        <v>0</v>
      </c>
      <c r="AC96" s="146">
        <v>0</v>
      </c>
      <c r="AZ96" s="146">
        <v>1</v>
      </c>
      <c r="BA96" s="146">
        <f>IF(AZ96=1,G96,0)</f>
        <v>0</v>
      </c>
      <c r="BB96" s="146">
        <f>IF(AZ96=2,G96,0)</f>
        <v>0</v>
      </c>
      <c r="BC96" s="146">
        <f>IF(AZ96=3,G96,0)</f>
        <v>0</v>
      </c>
      <c r="BD96" s="146">
        <f>IF(AZ96=4,G96,0)</f>
        <v>0</v>
      </c>
      <c r="BE96" s="146">
        <f>IF(AZ96=5,G96,0)</f>
        <v>0</v>
      </c>
      <c r="CA96" s="177">
        <v>1</v>
      </c>
      <c r="CB96" s="177">
        <v>0</v>
      </c>
      <c r="CZ96" s="146">
        <v>0.03012</v>
      </c>
    </row>
    <row r="97" spans="1:15" ht="45">
      <c r="A97" s="178"/>
      <c r="B97" s="179"/>
      <c r="C97" s="228" t="s">
        <v>166</v>
      </c>
      <c r="D97" s="229"/>
      <c r="E97" s="229"/>
      <c r="F97" s="229"/>
      <c r="G97" s="230"/>
      <c r="L97" s="180" t="s">
        <v>166</v>
      </c>
      <c r="O97" s="170">
        <v>3</v>
      </c>
    </row>
    <row r="98" spans="1:15" ht="12.75">
      <c r="A98" s="178"/>
      <c r="B98" s="181"/>
      <c r="C98" s="226" t="s">
        <v>167</v>
      </c>
      <c r="D98" s="227"/>
      <c r="E98" s="182">
        <v>3.168</v>
      </c>
      <c r="F98" s="183"/>
      <c r="G98" s="184"/>
      <c r="M98" s="180" t="s">
        <v>167</v>
      </c>
      <c r="O98" s="170"/>
    </row>
    <row r="99" spans="1:104" ht="22.5">
      <c r="A99" s="171">
        <v>24</v>
      </c>
      <c r="B99" s="172" t="s">
        <v>168</v>
      </c>
      <c r="C99" s="173" t="s">
        <v>169</v>
      </c>
      <c r="D99" s="174" t="s">
        <v>108</v>
      </c>
      <c r="E99" s="175">
        <v>6.984</v>
      </c>
      <c r="F99" s="175"/>
      <c r="G99" s="176">
        <f>E99*F99</f>
        <v>0</v>
      </c>
      <c r="O99" s="170">
        <v>2</v>
      </c>
      <c r="AA99" s="146">
        <v>1</v>
      </c>
      <c r="AB99" s="146">
        <v>0</v>
      </c>
      <c r="AC99" s="146">
        <v>0</v>
      </c>
      <c r="AZ99" s="146">
        <v>1</v>
      </c>
      <c r="BA99" s="146">
        <f>IF(AZ99=1,G99,0)</f>
        <v>0</v>
      </c>
      <c r="BB99" s="146">
        <f>IF(AZ99=2,G99,0)</f>
        <v>0</v>
      </c>
      <c r="BC99" s="146">
        <f>IF(AZ99=3,G99,0)</f>
        <v>0</v>
      </c>
      <c r="BD99" s="146">
        <f>IF(AZ99=4,G99,0)</f>
        <v>0</v>
      </c>
      <c r="BE99" s="146">
        <f>IF(AZ99=5,G99,0)</f>
        <v>0</v>
      </c>
      <c r="CA99" s="177">
        <v>1</v>
      </c>
      <c r="CB99" s="177">
        <v>0</v>
      </c>
      <c r="CZ99" s="146">
        <v>0.03012</v>
      </c>
    </row>
    <row r="100" spans="1:15" ht="45">
      <c r="A100" s="178"/>
      <c r="B100" s="179"/>
      <c r="C100" s="228" t="s">
        <v>166</v>
      </c>
      <c r="D100" s="229"/>
      <c r="E100" s="229"/>
      <c r="F100" s="229"/>
      <c r="G100" s="230"/>
      <c r="L100" s="180" t="s">
        <v>166</v>
      </c>
      <c r="O100" s="170">
        <v>3</v>
      </c>
    </row>
    <row r="101" spans="1:15" ht="12.75">
      <c r="A101" s="178"/>
      <c r="B101" s="181"/>
      <c r="C101" s="226" t="s">
        <v>170</v>
      </c>
      <c r="D101" s="227"/>
      <c r="E101" s="182">
        <v>6.984</v>
      </c>
      <c r="F101" s="183"/>
      <c r="G101" s="184"/>
      <c r="M101" s="180" t="s">
        <v>170</v>
      </c>
      <c r="O101" s="170"/>
    </row>
    <row r="102" spans="1:104" ht="22.5">
      <c r="A102" s="171">
        <v>25</v>
      </c>
      <c r="B102" s="172" t="s">
        <v>171</v>
      </c>
      <c r="C102" s="173" t="s">
        <v>172</v>
      </c>
      <c r="D102" s="174" t="s">
        <v>108</v>
      </c>
      <c r="E102" s="175">
        <v>6.895</v>
      </c>
      <c r="F102" s="175"/>
      <c r="G102" s="176">
        <f>E102*F102</f>
        <v>0</v>
      </c>
      <c r="O102" s="170">
        <v>2</v>
      </c>
      <c r="AA102" s="146">
        <v>1</v>
      </c>
      <c r="AB102" s="146">
        <v>0</v>
      </c>
      <c r="AC102" s="146">
        <v>0</v>
      </c>
      <c r="AZ102" s="146">
        <v>1</v>
      </c>
      <c r="BA102" s="146">
        <f>IF(AZ102=1,G102,0)</f>
        <v>0</v>
      </c>
      <c r="BB102" s="146">
        <f>IF(AZ102=2,G102,0)</f>
        <v>0</v>
      </c>
      <c r="BC102" s="146">
        <f>IF(AZ102=3,G102,0)</f>
        <v>0</v>
      </c>
      <c r="BD102" s="146">
        <f>IF(AZ102=4,G102,0)</f>
        <v>0</v>
      </c>
      <c r="BE102" s="146">
        <f>IF(AZ102=5,G102,0)</f>
        <v>0</v>
      </c>
      <c r="CA102" s="177">
        <v>1</v>
      </c>
      <c r="CB102" s="177">
        <v>0</v>
      </c>
      <c r="CZ102" s="146">
        <v>0.00491</v>
      </c>
    </row>
    <row r="103" spans="1:15" ht="12.75">
      <c r="A103" s="178"/>
      <c r="B103" s="179"/>
      <c r="C103" s="228" t="s">
        <v>173</v>
      </c>
      <c r="D103" s="229"/>
      <c r="E103" s="229"/>
      <c r="F103" s="229"/>
      <c r="G103" s="230"/>
      <c r="L103" s="180" t="s">
        <v>173</v>
      </c>
      <c r="O103" s="170">
        <v>3</v>
      </c>
    </row>
    <row r="104" spans="1:15" ht="12.75">
      <c r="A104" s="178"/>
      <c r="B104" s="179"/>
      <c r="C104" s="228"/>
      <c r="D104" s="229"/>
      <c r="E104" s="229"/>
      <c r="F104" s="229"/>
      <c r="G104" s="230"/>
      <c r="L104" s="180"/>
      <c r="O104" s="170">
        <v>3</v>
      </c>
    </row>
    <row r="105" spans="1:104" ht="12.75">
      <c r="A105" s="171">
        <v>26</v>
      </c>
      <c r="B105" s="172" t="s">
        <v>174</v>
      </c>
      <c r="C105" s="173" t="s">
        <v>175</v>
      </c>
      <c r="D105" s="174" t="s">
        <v>108</v>
      </c>
      <c r="E105" s="175">
        <v>45.0823</v>
      </c>
      <c r="F105" s="175"/>
      <c r="G105" s="176">
        <f>E105*F105</f>
        <v>0</v>
      </c>
      <c r="O105" s="170">
        <v>2</v>
      </c>
      <c r="AA105" s="146">
        <v>1</v>
      </c>
      <c r="AB105" s="146">
        <v>1</v>
      </c>
      <c r="AC105" s="146">
        <v>1</v>
      </c>
      <c r="AZ105" s="146">
        <v>1</v>
      </c>
      <c r="BA105" s="146">
        <f>IF(AZ105=1,G105,0)</f>
        <v>0</v>
      </c>
      <c r="BB105" s="146">
        <f>IF(AZ105=2,G105,0)</f>
        <v>0</v>
      </c>
      <c r="BC105" s="146">
        <f>IF(AZ105=3,G105,0)</f>
        <v>0</v>
      </c>
      <c r="BD105" s="146">
        <f>IF(AZ105=4,G105,0)</f>
        <v>0</v>
      </c>
      <c r="BE105" s="146">
        <f>IF(AZ105=5,G105,0)</f>
        <v>0</v>
      </c>
      <c r="CA105" s="177">
        <v>1</v>
      </c>
      <c r="CB105" s="177">
        <v>1</v>
      </c>
      <c r="CZ105" s="146">
        <v>2E-05</v>
      </c>
    </row>
    <row r="106" spans="1:15" ht="12.75">
      <c r="A106" s="178"/>
      <c r="B106" s="181"/>
      <c r="C106" s="226" t="s">
        <v>176</v>
      </c>
      <c r="D106" s="227"/>
      <c r="E106" s="182">
        <v>34.7638</v>
      </c>
      <c r="F106" s="183"/>
      <c r="G106" s="184"/>
      <c r="M106" s="205">
        <v>347638</v>
      </c>
      <c r="O106" s="170"/>
    </row>
    <row r="107" spans="1:15" ht="12.75">
      <c r="A107" s="178"/>
      <c r="B107" s="181"/>
      <c r="C107" s="226" t="s">
        <v>177</v>
      </c>
      <c r="D107" s="227"/>
      <c r="E107" s="182">
        <v>5.0193</v>
      </c>
      <c r="F107" s="183"/>
      <c r="G107" s="184"/>
      <c r="M107" s="180" t="s">
        <v>177</v>
      </c>
      <c r="O107" s="170"/>
    </row>
    <row r="108" spans="1:15" ht="12.75">
      <c r="A108" s="178"/>
      <c r="B108" s="181"/>
      <c r="C108" s="226" t="s">
        <v>178</v>
      </c>
      <c r="D108" s="227"/>
      <c r="E108" s="182">
        <v>5.2992</v>
      </c>
      <c r="F108" s="183"/>
      <c r="G108" s="184"/>
      <c r="M108" s="180" t="s">
        <v>178</v>
      </c>
      <c r="O108" s="170"/>
    </row>
    <row r="109" spans="1:57" ht="12.75">
      <c r="A109" s="185"/>
      <c r="B109" s="186" t="s">
        <v>76</v>
      </c>
      <c r="C109" s="187" t="str">
        <f>CONCATENATE(B41," ",C41)</f>
        <v>62 Úpravy povrchů vnější</v>
      </c>
      <c r="D109" s="188"/>
      <c r="E109" s="189"/>
      <c r="F109" s="190"/>
      <c r="G109" s="191">
        <f>SUM(G41:G108)</f>
        <v>0</v>
      </c>
      <c r="O109" s="170">
        <v>4</v>
      </c>
      <c r="BA109" s="192">
        <f>SUM(BA41:BA108)</f>
        <v>0</v>
      </c>
      <c r="BB109" s="192">
        <f>SUM(BB41:BB108)</f>
        <v>0</v>
      </c>
      <c r="BC109" s="192">
        <f>SUM(BC41:BC108)</f>
        <v>0</v>
      </c>
      <c r="BD109" s="192">
        <f>SUM(BD41:BD108)</f>
        <v>0</v>
      </c>
      <c r="BE109" s="192">
        <f>SUM(BE41:BE108)</f>
        <v>0</v>
      </c>
    </row>
    <row r="110" spans="1:15" ht="12.75">
      <c r="A110" s="163" t="s">
        <v>73</v>
      </c>
      <c r="B110" s="164" t="s">
        <v>179</v>
      </c>
      <c r="C110" s="165" t="s">
        <v>180</v>
      </c>
      <c r="D110" s="166"/>
      <c r="E110" s="167"/>
      <c r="F110" s="167"/>
      <c r="G110" s="168"/>
      <c r="H110" s="169"/>
      <c r="I110" s="169"/>
      <c r="O110" s="170">
        <v>1</v>
      </c>
    </row>
    <row r="111" spans="1:104" ht="12.75">
      <c r="A111" s="171">
        <v>27</v>
      </c>
      <c r="B111" s="172" t="s">
        <v>181</v>
      </c>
      <c r="C111" s="173" t="s">
        <v>182</v>
      </c>
      <c r="D111" s="174" t="s">
        <v>82</v>
      </c>
      <c r="E111" s="175">
        <v>0.3045</v>
      </c>
      <c r="F111" s="175"/>
      <c r="G111" s="176">
        <f>E111*F111</f>
        <v>0</v>
      </c>
      <c r="O111" s="170">
        <v>2</v>
      </c>
      <c r="AA111" s="146">
        <v>1</v>
      </c>
      <c r="AB111" s="146">
        <v>0</v>
      </c>
      <c r="AC111" s="146">
        <v>0</v>
      </c>
      <c r="AZ111" s="146">
        <v>1</v>
      </c>
      <c r="BA111" s="146">
        <f>IF(AZ111=1,G111,0)</f>
        <v>0</v>
      </c>
      <c r="BB111" s="146">
        <f>IF(AZ111=2,G111,0)</f>
        <v>0</v>
      </c>
      <c r="BC111" s="146">
        <f>IF(AZ111=3,G111,0)</f>
        <v>0</v>
      </c>
      <c r="BD111" s="146">
        <f>IF(AZ111=4,G111,0)</f>
        <v>0</v>
      </c>
      <c r="BE111" s="146">
        <f>IF(AZ111=5,G111,0)</f>
        <v>0</v>
      </c>
      <c r="CA111" s="177">
        <v>1</v>
      </c>
      <c r="CB111" s="177">
        <v>0</v>
      </c>
      <c r="CZ111" s="146">
        <v>1.837</v>
      </c>
    </row>
    <row r="112" spans="1:15" ht="22.5">
      <c r="A112" s="178"/>
      <c r="B112" s="179"/>
      <c r="C112" s="228" t="s">
        <v>183</v>
      </c>
      <c r="D112" s="229"/>
      <c r="E112" s="229"/>
      <c r="F112" s="229"/>
      <c r="G112" s="230"/>
      <c r="L112" s="180" t="s">
        <v>183</v>
      </c>
      <c r="O112" s="170">
        <v>3</v>
      </c>
    </row>
    <row r="113" spans="1:15" ht="12.75">
      <c r="A113" s="178"/>
      <c r="B113" s="179"/>
      <c r="C113" s="228"/>
      <c r="D113" s="229"/>
      <c r="E113" s="229"/>
      <c r="F113" s="229"/>
      <c r="G113" s="230"/>
      <c r="L113" s="180"/>
      <c r="O113" s="170">
        <v>3</v>
      </c>
    </row>
    <row r="114" spans="1:15" ht="12.75">
      <c r="A114" s="178"/>
      <c r="B114" s="181"/>
      <c r="C114" s="226" t="s">
        <v>184</v>
      </c>
      <c r="D114" s="227"/>
      <c r="E114" s="182">
        <v>0.3045</v>
      </c>
      <c r="F114" s="183"/>
      <c r="G114" s="184"/>
      <c r="M114" s="180" t="s">
        <v>184</v>
      </c>
      <c r="O114" s="170"/>
    </row>
    <row r="115" spans="1:104" ht="12.75">
      <c r="A115" s="171">
        <v>28</v>
      </c>
      <c r="B115" s="172" t="s">
        <v>185</v>
      </c>
      <c r="C115" s="173" t="s">
        <v>186</v>
      </c>
      <c r="D115" s="174" t="s">
        <v>108</v>
      </c>
      <c r="E115" s="175">
        <v>10.15</v>
      </c>
      <c r="F115" s="175"/>
      <c r="G115" s="176">
        <f>E115*F115</f>
        <v>0</v>
      </c>
      <c r="O115" s="170">
        <v>2</v>
      </c>
      <c r="AA115" s="146">
        <v>1</v>
      </c>
      <c r="AB115" s="146">
        <v>0</v>
      </c>
      <c r="AC115" s="146">
        <v>0</v>
      </c>
      <c r="AZ115" s="146">
        <v>1</v>
      </c>
      <c r="BA115" s="146">
        <f>IF(AZ115=1,G115,0)</f>
        <v>0</v>
      </c>
      <c r="BB115" s="146">
        <f>IF(AZ115=2,G115,0)</f>
        <v>0</v>
      </c>
      <c r="BC115" s="146">
        <f>IF(AZ115=3,G115,0)</f>
        <v>0</v>
      </c>
      <c r="BD115" s="146">
        <f>IF(AZ115=4,G115,0)</f>
        <v>0</v>
      </c>
      <c r="BE115" s="146">
        <f>IF(AZ115=5,G115,0)</f>
        <v>0</v>
      </c>
      <c r="CA115" s="177">
        <v>1</v>
      </c>
      <c r="CB115" s="177">
        <v>0</v>
      </c>
      <c r="CZ115" s="146">
        <v>0.24155</v>
      </c>
    </row>
    <row r="116" spans="1:15" ht="33.75">
      <c r="A116" s="178"/>
      <c r="B116" s="179"/>
      <c r="C116" s="228" t="s">
        <v>187</v>
      </c>
      <c r="D116" s="229"/>
      <c r="E116" s="229"/>
      <c r="F116" s="229"/>
      <c r="G116" s="230"/>
      <c r="L116" s="180" t="s">
        <v>187</v>
      </c>
      <c r="O116" s="170">
        <v>3</v>
      </c>
    </row>
    <row r="117" spans="1:15" ht="12.75">
      <c r="A117" s="178"/>
      <c r="B117" s="179"/>
      <c r="C117" s="228" t="s">
        <v>188</v>
      </c>
      <c r="D117" s="229"/>
      <c r="E117" s="229"/>
      <c r="F117" s="229"/>
      <c r="G117" s="230"/>
      <c r="L117" s="180" t="s">
        <v>188</v>
      </c>
      <c r="O117" s="170">
        <v>3</v>
      </c>
    </row>
    <row r="118" spans="1:15" ht="12.75">
      <c r="A118" s="178"/>
      <c r="B118" s="179"/>
      <c r="C118" s="228" t="s">
        <v>189</v>
      </c>
      <c r="D118" s="229"/>
      <c r="E118" s="229"/>
      <c r="F118" s="229"/>
      <c r="G118" s="230"/>
      <c r="L118" s="180" t="s">
        <v>189</v>
      </c>
      <c r="O118" s="170">
        <v>3</v>
      </c>
    </row>
    <row r="119" spans="1:15" ht="12.75">
      <c r="A119" s="178"/>
      <c r="B119" s="179"/>
      <c r="C119" s="228"/>
      <c r="D119" s="229"/>
      <c r="E119" s="229"/>
      <c r="F119" s="229"/>
      <c r="G119" s="230"/>
      <c r="L119" s="180"/>
      <c r="O119" s="170">
        <v>3</v>
      </c>
    </row>
    <row r="120" spans="1:15" ht="12.75">
      <c r="A120" s="178"/>
      <c r="B120" s="181"/>
      <c r="C120" s="226" t="s">
        <v>190</v>
      </c>
      <c r="D120" s="227"/>
      <c r="E120" s="182">
        <v>10.15</v>
      </c>
      <c r="F120" s="183"/>
      <c r="G120" s="184"/>
      <c r="M120" s="180" t="s">
        <v>190</v>
      </c>
      <c r="O120" s="170"/>
    </row>
    <row r="121" spans="1:57" ht="12.75">
      <c r="A121" s="185"/>
      <c r="B121" s="186" t="s">
        <v>76</v>
      </c>
      <c r="C121" s="187" t="str">
        <f>CONCATENATE(B110," ",C110)</f>
        <v>63 Podlahy a podlahové konstrukce</v>
      </c>
      <c r="D121" s="188"/>
      <c r="E121" s="189"/>
      <c r="F121" s="190"/>
      <c r="G121" s="191">
        <f>SUM(G110:G120)</f>
        <v>0</v>
      </c>
      <c r="O121" s="170">
        <v>4</v>
      </c>
      <c r="BA121" s="192">
        <f>SUM(BA110:BA120)</f>
        <v>0</v>
      </c>
      <c r="BB121" s="192">
        <f>SUM(BB110:BB120)</f>
        <v>0</v>
      </c>
      <c r="BC121" s="192">
        <f>SUM(BC110:BC120)</f>
        <v>0</v>
      </c>
      <c r="BD121" s="192">
        <f>SUM(BD110:BD120)</f>
        <v>0</v>
      </c>
      <c r="BE121" s="192">
        <f>SUM(BE110:BE120)</f>
        <v>0</v>
      </c>
    </row>
    <row r="122" spans="1:15" ht="12.75">
      <c r="A122" s="163" t="s">
        <v>73</v>
      </c>
      <c r="B122" s="164" t="s">
        <v>191</v>
      </c>
      <c r="C122" s="165" t="s">
        <v>192</v>
      </c>
      <c r="D122" s="166"/>
      <c r="E122" s="167"/>
      <c r="F122" s="167"/>
      <c r="G122" s="168"/>
      <c r="H122" s="169"/>
      <c r="I122" s="169"/>
      <c r="O122" s="170">
        <v>1</v>
      </c>
    </row>
    <row r="123" spans="1:104" ht="22.5">
      <c r="A123" s="171">
        <v>29</v>
      </c>
      <c r="B123" s="172" t="s">
        <v>193</v>
      </c>
      <c r="C123" s="173" t="s">
        <v>194</v>
      </c>
      <c r="D123" s="174" t="s">
        <v>146</v>
      </c>
      <c r="E123" s="175">
        <v>21.3</v>
      </c>
      <c r="F123" s="175"/>
      <c r="G123" s="176">
        <f>E123*F123</f>
        <v>0</v>
      </c>
      <c r="O123" s="170">
        <v>2</v>
      </c>
      <c r="AA123" s="146">
        <v>1</v>
      </c>
      <c r="AB123" s="146">
        <v>1</v>
      </c>
      <c r="AC123" s="146">
        <v>1</v>
      </c>
      <c r="AZ123" s="146">
        <v>1</v>
      </c>
      <c r="BA123" s="146">
        <f>IF(AZ123=1,G123,0)</f>
        <v>0</v>
      </c>
      <c r="BB123" s="146">
        <f>IF(AZ123=2,G123,0)</f>
        <v>0</v>
      </c>
      <c r="BC123" s="146">
        <f>IF(AZ123=3,G123,0)</f>
        <v>0</v>
      </c>
      <c r="BD123" s="146">
        <f>IF(AZ123=4,G123,0)</f>
        <v>0</v>
      </c>
      <c r="BE123" s="146">
        <f>IF(AZ123=5,G123,0)</f>
        <v>0</v>
      </c>
      <c r="CA123" s="177">
        <v>1</v>
      </c>
      <c r="CB123" s="177">
        <v>1</v>
      </c>
      <c r="CZ123" s="146">
        <v>0.11171</v>
      </c>
    </row>
    <row r="124" spans="1:15" ht="12.75">
      <c r="A124" s="178"/>
      <c r="B124" s="181"/>
      <c r="C124" s="226" t="s">
        <v>195</v>
      </c>
      <c r="D124" s="227"/>
      <c r="E124" s="182">
        <v>21.3</v>
      </c>
      <c r="F124" s="183"/>
      <c r="G124" s="184"/>
      <c r="M124" s="180" t="s">
        <v>195</v>
      </c>
      <c r="O124" s="170"/>
    </row>
    <row r="125" spans="1:57" ht="12.75">
      <c r="A125" s="185"/>
      <c r="B125" s="186" t="s">
        <v>76</v>
      </c>
      <c r="C125" s="187" t="str">
        <f>CONCATENATE(B122," ",C122)</f>
        <v>91 Doplňující práce na komunikaci</v>
      </c>
      <c r="D125" s="188"/>
      <c r="E125" s="189"/>
      <c r="F125" s="190"/>
      <c r="G125" s="191">
        <f>SUM(G122:G124)</f>
        <v>0</v>
      </c>
      <c r="O125" s="170">
        <v>4</v>
      </c>
      <c r="BA125" s="192">
        <f>SUM(BA122:BA124)</f>
        <v>0</v>
      </c>
      <c r="BB125" s="192">
        <f>SUM(BB122:BB124)</f>
        <v>0</v>
      </c>
      <c r="BC125" s="192">
        <f>SUM(BC122:BC124)</f>
        <v>0</v>
      </c>
      <c r="BD125" s="192">
        <f>SUM(BD122:BD124)</f>
        <v>0</v>
      </c>
      <c r="BE125" s="192">
        <f>SUM(BE122:BE124)</f>
        <v>0</v>
      </c>
    </row>
    <row r="126" spans="1:15" ht="12.75">
      <c r="A126" s="163" t="s">
        <v>73</v>
      </c>
      <c r="B126" s="164" t="s">
        <v>196</v>
      </c>
      <c r="C126" s="165" t="s">
        <v>197</v>
      </c>
      <c r="D126" s="166"/>
      <c r="E126" s="167"/>
      <c r="F126" s="167"/>
      <c r="G126" s="168"/>
      <c r="H126" s="169"/>
      <c r="I126" s="169"/>
      <c r="O126" s="170">
        <v>1</v>
      </c>
    </row>
    <row r="127" spans="1:104" ht="12.75">
      <c r="A127" s="171">
        <v>30</v>
      </c>
      <c r="B127" s="172" t="s">
        <v>198</v>
      </c>
      <c r="C127" s="173" t="s">
        <v>199</v>
      </c>
      <c r="D127" s="174" t="s">
        <v>108</v>
      </c>
      <c r="E127" s="175">
        <v>115</v>
      </c>
      <c r="F127" s="175"/>
      <c r="G127" s="176">
        <f>E127*F127</f>
        <v>0</v>
      </c>
      <c r="O127" s="170">
        <v>2</v>
      </c>
      <c r="AA127" s="146">
        <v>1</v>
      </c>
      <c r="AB127" s="146">
        <v>1</v>
      </c>
      <c r="AC127" s="146">
        <v>1</v>
      </c>
      <c r="AZ127" s="146">
        <v>1</v>
      </c>
      <c r="BA127" s="146">
        <f>IF(AZ127=1,G127,0)</f>
        <v>0</v>
      </c>
      <c r="BB127" s="146">
        <f>IF(AZ127=2,G127,0)</f>
        <v>0</v>
      </c>
      <c r="BC127" s="146">
        <f>IF(AZ127=3,G127,0)</f>
        <v>0</v>
      </c>
      <c r="BD127" s="146">
        <f>IF(AZ127=4,G127,0)</f>
        <v>0</v>
      </c>
      <c r="BE127" s="146">
        <f>IF(AZ127=5,G127,0)</f>
        <v>0</v>
      </c>
      <c r="CA127" s="177">
        <v>1</v>
      </c>
      <c r="CB127" s="177">
        <v>1</v>
      </c>
      <c r="CZ127" s="146">
        <v>0.01838</v>
      </c>
    </row>
    <row r="128" spans="1:15" ht="12.75">
      <c r="A128" s="178"/>
      <c r="B128" s="181"/>
      <c r="C128" s="226" t="s">
        <v>200</v>
      </c>
      <c r="D128" s="227"/>
      <c r="E128" s="182">
        <v>115</v>
      </c>
      <c r="F128" s="183"/>
      <c r="G128" s="184"/>
      <c r="M128" s="180" t="s">
        <v>200</v>
      </c>
      <c r="O128" s="170"/>
    </row>
    <row r="129" spans="1:104" ht="12.75">
      <c r="A129" s="171">
        <v>31</v>
      </c>
      <c r="B129" s="172" t="s">
        <v>201</v>
      </c>
      <c r="C129" s="173" t="s">
        <v>202</v>
      </c>
      <c r="D129" s="174" t="s">
        <v>108</v>
      </c>
      <c r="E129" s="175">
        <v>230</v>
      </c>
      <c r="F129" s="175"/>
      <c r="G129" s="176">
        <f>E129*F129</f>
        <v>0</v>
      </c>
      <c r="O129" s="170">
        <v>2</v>
      </c>
      <c r="AA129" s="146">
        <v>1</v>
      </c>
      <c r="AB129" s="146">
        <v>1</v>
      </c>
      <c r="AC129" s="146">
        <v>1</v>
      </c>
      <c r="AZ129" s="146">
        <v>1</v>
      </c>
      <c r="BA129" s="146">
        <f>IF(AZ129=1,G129,0)</f>
        <v>0</v>
      </c>
      <c r="BB129" s="146">
        <f>IF(AZ129=2,G129,0)</f>
        <v>0</v>
      </c>
      <c r="BC129" s="146">
        <f>IF(AZ129=3,G129,0)</f>
        <v>0</v>
      </c>
      <c r="BD129" s="146">
        <f>IF(AZ129=4,G129,0)</f>
        <v>0</v>
      </c>
      <c r="BE129" s="146">
        <f>IF(AZ129=5,G129,0)</f>
        <v>0</v>
      </c>
      <c r="CA129" s="177">
        <v>1</v>
      </c>
      <c r="CB129" s="177">
        <v>1</v>
      </c>
      <c r="CZ129" s="146">
        <v>0.00097</v>
      </c>
    </row>
    <row r="130" spans="1:15" ht="12.75">
      <c r="A130" s="178"/>
      <c r="B130" s="181"/>
      <c r="C130" s="226" t="s">
        <v>203</v>
      </c>
      <c r="D130" s="227"/>
      <c r="E130" s="182">
        <v>230</v>
      </c>
      <c r="F130" s="183"/>
      <c r="G130" s="184"/>
      <c r="M130" s="180" t="s">
        <v>203</v>
      </c>
      <c r="O130" s="170"/>
    </row>
    <row r="131" spans="1:104" ht="12.75">
      <c r="A131" s="171">
        <v>32</v>
      </c>
      <c r="B131" s="172" t="s">
        <v>204</v>
      </c>
      <c r="C131" s="173" t="s">
        <v>205</v>
      </c>
      <c r="D131" s="174" t="s">
        <v>108</v>
      </c>
      <c r="E131" s="175">
        <v>115</v>
      </c>
      <c r="F131" s="175"/>
      <c r="G131" s="176">
        <f>E131*F131</f>
        <v>0</v>
      </c>
      <c r="O131" s="170">
        <v>2</v>
      </c>
      <c r="AA131" s="146">
        <v>1</v>
      </c>
      <c r="AB131" s="146">
        <v>1</v>
      </c>
      <c r="AC131" s="146">
        <v>1</v>
      </c>
      <c r="AZ131" s="146">
        <v>1</v>
      </c>
      <c r="BA131" s="146">
        <f>IF(AZ131=1,G131,0)</f>
        <v>0</v>
      </c>
      <c r="BB131" s="146">
        <f>IF(AZ131=2,G131,0)</f>
        <v>0</v>
      </c>
      <c r="BC131" s="146">
        <f>IF(AZ131=3,G131,0)</f>
        <v>0</v>
      </c>
      <c r="BD131" s="146">
        <f>IF(AZ131=4,G131,0)</f>
        <v>0</v>
      </c>
      <c r="BE131" s="146">
        <f>IF(AZ131=5,G131,0)</f>
        <v>0</v>
      </c>
      <c r="CA131" s="177">
        <v>1</v>
      </c>
      <c r="CB131" s="177">
        <v>1</v>
      </c>
      <c r="CZ131" s="146">
        <v>0</v>
      </c>
    </row>
    <row r="132" spans="1:104" ht="12.75">
      <c r="A132" s="171">
        <v>33</v>
      </c>
      <c r="B132" s="172" t="s">
        <v>206</v>
      </c>
      <c r="C132" s="173" t="s">
        <v>207</v>
      </c>
      <c r="D132" s="174" t="s">
        <v>108</v>
      </c>
      <c r="E132" s="175">
        <v>3.6</v>
      </c>
      <c r="F132" s="175"/>
      <c r="G132" s="176">
        <f>E132*F132</f>
        <v>0</v>
      </c>
      <c r="O132" s="170">
        <v>2</v>
      </c>
      <c r="AA132" s="146">
        <v>1</v>
      </c>
      <c r="AB132" s="146">
        <v>1</v>
      </c>
      <c r="AC132" s="146">
        <v>1</v>
      </c>
      <c r="AZ132" s="146">
        <v>1</v>
      </c>
      <c r="BA132" s="146">
        <f>IF(AZ132=1,G132,0)</f>
        <v>0</v>
      </c>
      <c r="BB132" s="146">
        <f>IF(AZ132=2,G132,0)</f>
        <v>0</v>
      </c>
      <c r="BC132" s="146">
        <f>IF(AZ132=3,G132,0)</f>
        <v>0</v>
      </c>
      <c r="BD132" s="146">
        <f>IF(AZ132=4,G132,0)</f>
        <v>0</v>
      </c>
      <c r="BE132" s="146">
        <f>IF(AZ132=5,G132,0)</f>
        <v>0</v>
      </c>
      <c r="CA132" s="177">
        <v>1</v>
      </c>
      <c r="CB132" s="177">
        <v>1</v>
      </c>
      <c r="CZ132" s="146">
        <v>0.00592</v>
      </c>
    </row>
    <row r="133" spans="1:15" ht="12.75">
      <c r="A133" s="178"/>
      <c r="B133" s="181"/>
      <c r="C133" s="226" t="s">
        <v>208</v>
      </c>
      <c r="D133" s="227"/>
      <c r="E133" s="182">
        <v>3.6</v>
      </c>
      <c r="F133" s="183"/>
      <c r="G133" s="184"/>
      <c r="M133" s="180" t="s">
        <v>208</v>
      </c>
      <c r="O133" s="170"/>
    </row>
    <row r="134" spans="1:104" ht="12.75">
      <c r="A134" s="171">
        <v>34</v>
      </c>
      <c r="B134" s="172" t="s">
        <v>209</v>
      </c>
      <c r="C134" s="173" t="s">
        <v>210</v>
      </c>
      <c r="D134" s="174" t="s">
        <v>108</v>
      </c>
      <c r="E134" s="175">
        <v>115</v>
      </c>
      <c r="F134" s="175"/>
      <c r="G134" s="176">
        <f>E134*F134</f>
        <v>0</v>
      </c>
      <c r="O134" s="170">
        <v>2</v>
      </c>
      <c r="AA134" s="146">
        <v>1</v>
      </c>
      <c r="AB134" s="146">
        <v>1</v>
      </c>
      <c r="AC134" s="146">
        <v>1</v>
      </c>
      <c r="AZ134" s="146">
        <v>1</v>
      </c>
      <c r="BA134" s="146">
        <f>IF(AZ134=1,G134,0)</f>
        <v>0</v>
      </c>
      <c r="BB134" s="146">
        <f>IF(AZ134=2,G134,0)</f>
        <v>0</v>
      </c>
      <c r="BC134" s="146">
        <f>IF(AZ134=3,G134,0)</f>
        <v>0</v>
      </c>
      <c r="BD134" s="146">
        <f>IF(AZ134=4,G134,0)</f>
        <v>0</v>
      </c>
      <c r="BE134" s="146">
        <f>IF(AZ134=5,G134,0)</f>
        <v>0</v>
      </c>
      <c r="CA134" s="177">
        <v>1</v>
      </c>
      <c r="CB134" s="177">
        <v>1</v>
      </c>
      <c r="CZ134" s="146">
        <v>0</v>
      </c>
    </row>
    <row r="135" spans="1:104" ht="12.75">
      <c r="A135" s="171">
        <v>35</v>
      </c>
      <c r="B135" s="172" t="s">
        <v>211</v>
      </c>
      <c r="C135" s="173" t="s">
        <v>212</v>
      </c>
      <c r="D135" s="174" t="s">
        <v>108</v>
      </c>
      <c r="E135" s="175">
        <v>230</v>
      </c>
      <c r="F135" s="175"/>
      <c r="G135" s="176">
        <f>E135*F135</f>
        <v>0</v>
      </c>
      <c r="O135" s="170">
        <v>2</v>
      </c>
      <c r="AA135" s="146">
        <v>1</v>
      </c>
      <c r="AB135" s="146">
        <v>1</v>
      </c>
      <c r="AC135" s="146">
        <v>1</v>
      </c>
      <c r="AZ135" s="146">
        <v>1</v>
      </c>
      <c r="BA135" s="146">
        <f>IF(AZ135=1,G135,0)</f>
        <v>0</v>
      </c>
      <c r="BB135" s="146">
        <f>IF(AZ135=2,G135,0)</f>
        <v>0</v>
      </c>
      <c r="BC135" s="146">
        <f>IF(AZ135=3,G135,0)</f>
        <v>0</v>
      </c>
      <c r="BD135" s="146">
        <f>IF(AZ135=4,G135,0)</f>
        <v>0</v>
      </c>
      <c r="BE135" s="146">
        <f>IF(AZ135=5,G135,0)</f>
        <v>0</v>
      </c>
      <c r="CA135" s="177">
        <v>1</v>
      </c>
      <c r="CB135" s="177">
        <v>1</v>
      </c>
      <c r="CZ135" s="146">
        <v>0</v>
      </c>
    </row>
    <row r="136" spans="1:104" ht="12.75">
      <c r="A136" s="171">
        <v>36</v>
      </c>
      <c r="B136" s="172" t="s">
        <v>213</v>
      </c>
      <c r="C136" s="173" t="s">
        <v>214</v>
      </c>
      <c r="D136" s="174" t="s">
        <v>108</v>
      </c>
      <c r="E136" s="175">
        <v>115</v>
      </c>
      <c r="F136" s="175"/>
      <c r="G136" s="176">
        <f>E136*F136</f>
        <v>0</v>
      </c>
      <c r="O136" s="170">
        <v>2</v>
      </c>
      <c r="AA136" s="146">
        <v>1</v>
      </c>
      <c r="AB136" s="146">
        <v>1</v>
      </c>
      <c r="AC136" s="146">
        <v>1</v>
      </c>
      <c r="AZ136" s="146">
        <v>1</v>
      </c>
      <c r="BA136" s="146">
        <f>IF(AZ136=1,G136,0)</f>
        <v>0</v>
      </c>
      <c r="BB136" s="146">
        <f>IF(AZ136=2,G136,0)</f>
        <v>0</v>
      </c>
      <c r="BC136" s="146">
        <f>IF(AZ136=3,G136,0)</f>
        <v>0</v>
      </c>
      <c r="BD136" s="146">
        <f>IF(AZ136=4,G136,0)</f>
        <v>0</v>
      </c>
      <c r="BE136" s="146">
        <f>IF(AZ136=5,G136,0)</f>
        <v>0</v>
      </c>
      <c r="CA136" s="177">
        <v>1</v>
      </c>
      <c r="CB136" s="177">
        <v>1</v>
      </c>
      <c r="CZ136" s="146">
        <v>0</v>
      </c>
    </row>
    <row r="137" spans="1:57" ht="12.75">
      <c r="A137" s="185"/>
      <c r="B137" s="186" t="s">
        <v>76</v>
      </c>
      <c r="C137" s="187" t="str">
        <f>CONCATENATE(B126," ",C126)</f>
        <v>94 Lešení a stavební výtahy</v>
      </c>
      <c r="D137" s="188"/>
      <c r="E137" s="189"/>
      <c r="F137" s="190"/>
      <c r="G137" s="191">
        <f>SUM(G126:G136)</f>
        <v>0</v>
      </c>
      <c r="O137" s="170">
        <v>4</v>
      </c>
      <c r="BA137" s="192">
        <f>SUM(BA126:BA136)</f>
        <v>0</v>
      </c>
      <c r="BB137" s="192">
        <f>SUM(BB126:BB136)</f>
        <v>0</v>
      </c>
      <c r="BC137" s="192">
        <f>SUM(BC126:BC136)</f>
        <v>0</v>
      </c>
      <c r="BD137" s="192">
        <f>SUM(BD126:BD136)</f>
        <v>0</v>
      </c>
      <c r="BE137" s="192">
        <f>SUM(BE126:BE136)</f>
        <v>0</v>
      </c>
    </row>
    <row r="138" spans="1:15" ht="12.75">
      <c r="A138" s="163" t="s">
        <v>73</v>
      </c>
      <c r="B138" s="164" t="s">
        <v>215</v>
      </c>
      <c r="C138" s="165" t="s">
        <v>216</v>
      </c>
      <c r="D138" s="166"/>
      <c r="E138" s="167"/>
      <c r="F138" s="167"/>
      <c r="G138" s="168"/>
      <c r="H138" s="169"/>
      <c r="I138" s="169"/>
      <c r="O138" s="170">
        <v>1</v>
      </c>
    </row>
    <row r="139" spans="1:104" ht="12.75">
      <c r="A139" s="171">
        <v>37</v>
      </c>
      <c r="B139" s="172" t="s">
        <v>217</v>
      </c>
      <c r="C139" s="173" t="s">
        <v>218</v>
      </c>
      <c r="D139" s="174" t="s">
        <v>108</v>
      </c>
      <c r="E139" s="175">
        <v>49.2804</v>
      </c>
      <c r="F139" s="175"/>
      <c r="G139" s="176">
        <f>E139*F139</f>
        <v>0</v>
      </c>
      <c r="O139" s="170">
        <v>2</v>
      </c>
      <c r="AA139" s="146">
        <v>1</v>
      </c>
      <c r="AB139" s="146">
        <v>1</v>
      </c>
      <c r="AC139" s="146">
        <v>1</v>
      </c>
      <c r="AZ139" s="146">
        <v>1</v>
      </c>
      <c r="BA139" s="146">
        <f>IF(AZ139=1,G139,0)</f>
        <v>0</v>
      </c>
      <c r="BB139" s="146">
        <f>IF(AZ139=2,G139,0)</f>
        <v>0</v>
      </c>
      <c r="BC139" s="146">
        <f>IF(AZ139=3,G139,0)</f>
        <v>0</v>
      </c>
      <c r="BD139" s="146">
        <f>IF(AZ139=4,G139,0)</f>
        <v>0</v>
      </c>
      <c r="BE139" s="146">
        <f>IF(AZ139=5,G139,0)</f>
        <v>0</v>
      </c>
      <c r="CA139" s="177">
        <v>1</v>
      </c>
      <c r="CB139" s="177">
        <v>1</v>
      </c>
      <c r="CZ139" s="146">
        <v>4E-05</v>
      </c>
    </row>
    <row r="140" spans="1:15" ht="45">
      <c r="A140" s="178"/>
      <c r="B140" s="179"/>
      <c r="C140" s="228" t="s">
        <v>219</v>
      </c>
      <c r="D140" s="229"/>
      <c r="E140" s="229"/>
      <c r="F140" s="229"/>
      <c r="G140" s="230"/>
      <c r="L140" s="180" t="s">
        <v>219</v>
      </c>
      <c r="O140" s="170">
        <v>3</v>
      </c>
    </row>
    <row r="141" spans="1:15" ht="33.75">
      <c r="A141" s="178"/>
      <c r="B141" s="179"/>
      <c r="C141" s="228" t="s">
        <v>220</v>
      </c>
      <c r="D141" s="229"/>
      <c r="E141" s="229"/>
      <c r="F141" s="229"/>
      <c r="G141" s="230"/>
      <c r="L141" s="180" t="s">
        <v>220</v>
      </c>
      <c r="O141" s="170">
        <v>3</v>
      </c>
    </row>
    <row r="142" spans="1:15" ht="22.5">
      <c r="A142" s="178"/>
      <c r="B142" s="179"/>
      <c r="C142" s="228" t="s">
        <v>221</v>
      </c>
      <c r="D142" s="229"/>
      <c r="E142" s="229"/>
      <c r="F142" s="229"/>
      <c r="G142" s="230"/>
      <c r="L142" s="180" t="s">
        <v>221</v>
      </c>
      <c r="O142" s="170">
        <v>3</v>
      </c>
    </row>
    <row r="143" spans="1:15" ht="12.75">
      <c r="A143" s="178"/>
      <c r="B143" s="179"/>
      <c r="C143" s="228" t="s">
        <v>222</v>
      </c>
      <c r="D143" s="229"/>
      <c r="E143" s="229"/>
      <c r="F143" s="229"/>
      <c r="G143" s="230"/>
      <c r="L143" s="180" t="s">
        <v>222</v>
      </c>
      <c r="O143" s="170">
        <v>3</v>
      </c>
    </row>
    <row r="144" spans="1:15" ht="12.75">
      <c r="A144" s="178"/>
      <c r="B144" s="179"/>
      <c r="C144" s="228"/>
      <c r="D144" s="229"/>
      <c r="E144" s="229"/>
      <c r="F144" s="229"/>
      <c r="G144" s="230"/>
      <c r="L144" s="180"/>
      <c r="O144" s="170">
        <v>3</v>
      </c>
    </row>
    <row r="145" spans="1:15" ht="12.75">
      <c r="A145" s="178"/>
      <c r="B145" s="181"/>
      <c r="C145" s="226" t="s">
        <v>223</v>
      </c>
      <c r="D145" s="227"/>
      <c r="E145" s="182">
        <v>49.2804</v>
      </c>
      <c r="F145" s="183"/>
      <c r="G145" s="184"/>
      <c r="M145" s="180" t="s">
        <v>223</v>
      </c>
      <c r="O145" s="170"/>
    </row>
    <row r="146" spans="1:57" ht="12.75">
      <c r="A146" s="185"/>
      <c r="B146" s="186" t="s">
        <v>76</v>
      </c>
      <c r="C146" s="187" t="str">
        <f>CONCATENATE(B138," ",C138)</f>
        <v>95 Dokončovací konstrukce na pozemních stavbách</v>
      </c>
      <c r="D146" s="188"/>
      <c r="E146" s="189"/>
      <c r="F146" s="190"/>
      <c r="G146" s="191">
        <f>SUM(G138:G145)</f>
        <v>0</v>
      </c>
      <c r="O146" s="170">
        <v>4</v>
      </c>
      <c r="BA146" s="192">
        <f>SUM(BA138:BA145)</f>
        <v>0</v>
      </c>
      <c r="BB146" s="192">
        <f>SUM(BB138:BB145)</f>
        <v>0</v>
      </c>
      <c r="BC146" s="192">
        <f>SUM(BC138:BC145)</f>
        <v>0</v>
      </c>
      <c r="BD146" s="192">
        <f>SUM(BD138:BD145)</f>
        <v>0</v>
      </c>
      <c r="BE146" s="192">
        <f>SUM(BE138:BE145)</f>
        <v>0</v>
      </c>
    </row>
    <row r="147" spans="1:15" ht="12.75">
      <c r="A147" s="163" t="s">
        <v>73</v>
      </c>
      <c r="B147" s="164" t="s">
        <v>224</v>
      </c>
      <c r="C147" s="165" t="s">
        <v>225</v>
      </c>
      <c r="D147" s="166"/>
      <c r="E147" s="167"/>
      <c r="F147" s="167"/>
      <c r="G147" s="168"/>
      <c r="H147" s="169"/>
      <c r="I147" s="169"/>
      <c r="O147" s="170">
        <v>1</v>
      </c>
    </row>
    <row r="148" spans="1:104" ht="12.75">
      <c r="A148" s="171">
        <v>38</v>
      </c>
      <c r="B148" s="172" t="s">
        <v>226</v>
      </c>
      <c r="C148" s="173" t="s">
        <v>227</v>
      </c>
      <c r="D148" s="174" t="s">
        <v>108</v>
      </c>
      <c r="E148" s="175">
        <v>34.7638</v>
      </c>
      <c r="F148" s="175"/>
      <c r="G148" s="176">
        <f>E148*F148</f>
        <v>0</v>
      </c>
      <c r="O148" s="170">
        <v>2</v>
      </c>
      <c r="AA148" s="146">
        <v>1</v>
      </c>
      <c r="AB148" s="146">
        <v>0</v>
      </c>
      <c r="AC148" s="146">
        <v>0</v>
      </c>
      <c r="AZ148" s="146">
        <v>1</v>
      </c>
      <c r="BA148" s="146">
        <f>IF(AZ148=1,G148,0)</f>
        <v>0</v>
      </c>
      <c r="BB148" s="146">
        <f>IF(AZ148=2,G148,0)</f>
        <v>0</v>
      </c>
      <c r="BC148" s="146">
        <f>IF(AZ148=3,G148,0)</f>
        <v>0</v>
      </c>
      <c r="BD148" s="146">
        <f>IF(AZ148=4,G148,0)</f>
        <v>0</v>
      </c>
      <c r="BE148" s="146">
        <f>IF(AZ148=5,G148,0)</f>
        <v>0</v>
      </c>
      <c r="CA148" s="177">
        <v>1</v>
      </c>
      <c r="CB148" s="177">
        <v>0</v>
      </c>
      <c r="CZ148" s="146">
        <v>0</v>
      </c>
    </row>
    <row r="149" spans="1:15" ht="12.75">
      <c r="A149" s="178"/>
      <c r="B149" s="179"/>
      <c r="C149" s="228" t="s">
        <v>228</v>
      </c>
      <c r="D149" s="229"/>
      <c r="E149" s="229"/>
      <c r="F149" s="229"/>
      <c r="G149" s="230"/>
      <c r="L149" s="180" t="s">
        <v>228</v>
      </c>
      <c r="O149" s="170">
        <v>3</v>
      </c>
    </row>
    <row r="150" spans="1:15" ht="12.75">
      <c r="A150" s="178"/>
      <c r="B150" s="179"/>
      <c r="C150" s="228" t="s">
        <v>229</v>
      </c>
      <c r="D150" s="229"/>
      <c r="E150" s="229"/>
      <c r="F150" s="229"/>
      <c r="G150" s="230"/>
      <c r="L150" s="180" t="s">
        <v>229</v>
      </c>
      <c r="O150" s="170">
        <v>3</v>
      </c>
    </row>
    <row r="151" spans="1:15" ht="12.75">
      <c r="A151" s="178"/>
      <c r="B151" s="179"/>
      <c r="C151" s="228"/>
      <c r="D151" s="229"/>
      <c r="E151" s="229"/>
      <c r="F151" s="229"/>
      <c r="G151" s="230"/>
      <c r="L151" s="180"/>
      <c r="O151" s="170">
        <v>3</v>
      </c>
    </row>
    <row r="152" spans="1:104" ht="12.75">
      <c r="A152" s="171">
        <v>39</v>
      </c>
      <c r="B152" s="172" t="s">
        <v>230</v>
      </c>
      <c r="C152" s="173" t="s">
        <v>231</v>
      </c>
      <c r="D152" s="174" t="s">
        <v>108</v>
      </c>
      <c r="E152" s="175">
        <v>34.7638</v>
      </c>
      <c r="F152" s="175"/>
      <c r="G152" s="176">
        <f>E152*F152</f>
        <v>0</v>
      </c>
      <c r="O152" s="170">
        <v>2</v>
      </c>
      <c r="AA152" s="146">
        <v>1</v>
      </c>
      <c r="AB152" s="146">
        <v>0</v>
      </c>
      <c r="AC152" s="146">
        <v>0</v>
      </c>
      <c r="AZ152" s="146">
        <v>1</v>
      </c>
      <c r="BA152" s="146">
        <f>IF(AZ152=1,G152,0)</f>
        <v>0</v>
      </c>
      <c r="BB152" s="146">
        <f>IF(AZ152=2,G152,0)</f>
        <v>0</v>
      </c>
      <c r="BC152" s="146">
        <f>IF(AZ152=3,G152,0)</f>
        <v>0</v>
      </c>
      <c r="BD152" s="146">
        <f>IF(AZ152=4,G152,0)</f>
        <v>0</v>
      </c>
      <c r="BE152" s="146">
        <f>IF(AZ152=5,G152,0)</f>
        <v>0</v>
      </c>
      <c r="CA152" s="177">
        <v>1</v>
      </c>
      <c r="CB152" s="177">
        <v>0</v>
      </c>
      <c r="CZ152" s="146">
        <v>0</v>
      </c>
    </row>
    <row r="153" spans="1:15" ht="12.75">
      <c r="A153" s="178"/>
      <c r="B153" s="179"/>
      <c r="C153" s="228" t="s">
        <v>229</v>
      </c>
      <c r="D153" s="229"/>
      <c r="E153" s="229"/>
      <c r="F153" s="229"/>
      <c r="G153" s="230"/>
      <c r="L153" s="180" t="s">
        <v>229</v>
      </c>
      <c r="O153" s="170">
        <v>3</v>
      </c>
    </row>
    <row r="154" spans="1:15" ht="12.75">
      <c r="A154" s="178"/>
      <c r="B154" s="179"/>
      <c r="C154" s="228"/>
      <c r="D154" s="229"/>
      <c r="E154" s="229"/>
      <c r="F154" s="229"/>
      <c r="G154" s="230"/>
      <c r="L154" s="180"/>
      <c r="O154" s="170">
        <v>3</v>
      </c>
    </row>
    <row r="155" spans="1:15" ht="12.75">
      <c r="A155" s="178"/>
      <c r="B155" s="181"/>
      <c r="C155" s="226" t="s">
        <v>232</v>
      </c>
      <c r="D155" s="227"/>
      <c r="E155" s="182">
        <v>15.7128</v>
      </c>
      <c r="F155" s="183"/>
      <c r="G155" s="184"/>
      <c r="M155" s="180" t="s">
        <v>232</v>
      </c>
      <c r="O155" s="170"/>
    </row>
    <row r="156" spans="1:15" ht="12.75">
      <c r="A156" s="178"/>
      <c r="B156" s="181"/>
      <c r="C156" s="226" t="s">
        <v>233</v>
      </c>
      <c r="D156" s="227"/>
      <c r="E156" s="182">
        <v>19.051</v>
      </c>
      <c r="F156" s="183"/>
      <c r="G156" s="184"/>
      <c r="M156" s="180" t="s">
        <v>233</v>
      </c>
      <c r="O156" s="170"/>
    </row>
    <row r="157" spans="1:57" ht="12.75">
      <c r="A157" s="185"/>
      <c r="B157" s="186" t="s">
        <v>76</v>
      </c>
      <c r="C157" s="187" t="str">
        <f>CONCATENATE(B147," ",C147)</f>
        <v>97 Prorážení otvorů</v>
      </c>
      <c r="D157" s="188"/>
      <c r="E157" s="189"/>
      <c r="F157" s="190"/>
      <c r="G157" s="191">
        <f>SUM(G147:G156)</f>
        <v>0</v>
      </c>
      <c r="O157" s="170">
        <v>4</v>
      </c>
      <c r="BA157" s="192">
        <f>SUM(BA147:BA156)</f>
        <v>0</v>
      </c>
      <c r="BB157" s="192">
        <f>SUM(BB147:BB156)</f>
        <v>0</v>
      </c>
      <c r="BC157" s="192">
        <f>SUM(BC147:BC156)</f>
        <v>0</v>
      </c>
      <c r="BD157" s="192">
        <f>SUM(BD147:BD156)</f>
        <v>0</v>
      </c>
      <c r="BE157" s="192">
        <f>SUM(BE147:BE156)</f>
        <v>0</v>
      </c>
    </row>
    <row r="158" spans="1:15" ht="12.75">
      <c r="A158" s="163" t="s">
        <v>73</v>
      </c>
      <c r="B158" s="164" t="s">
        <v>234</v>
      </c>
      <c r="C158" s="165" t="s">
        <v>235</v>
      </c>
      <c r="D158" s="166"/>
      <c r="E158" s="167"/>
      <c r="F158" s="167"/>
      <c r="G158" s="168"/>
      <c r="H158" s="169"/>
      <c r="I158" s="169"/>
      <c r="O158" s="170">
        <v>1</v>
      </c>
    </row>
    <row r="159" spans="1:104" ht="12.75">
      <c r="A159" s="171">
        <v>40</v>
      </c>
      <c r="B159" s="172" t="s">
        <v>236</v>
      </c>
      <c r="C159" s="173" t="s">
        <v>237</v>
      </c>
      <c r="D159" s="174" t="s">
        <v>95</v>
      </c>
      <c r="E159" s="175">
        <v>13.880455873</v>
      </c>
      <c r="F159" s="175"/>
      <c r="G159" s="176">
        <f>E159*F159</f>
        <v>0</v>
      </c>
      <c r="O159" s="170">
        <v>2</v>
      </c>
      <c r="AA159" s="146">
        <v>7</v>
      </c>
      <c r="AB159" s="146">
        <v>1</v>
      </c>
      <c r="AC159" s="146">
        <v>2</v>
      </c>
      <c r="AZ159" s="146">
        <v>1</v>
      </c>
      <c r="BA159" s="146">
        <f>IF(AZ159=1,G159,0)</f>
        <v>0</v>
      </c>
      <c r="BB159" s="146">
        <f>IF(AZ159=2,G159,0)</f>
        <v>0</v>
      </c>
      <c r="BC159" s="146">
        <f>IF(AZ159=3,G159,0)</f>
        <v>0</v>
      </c>
      <c r="BD159" s="146">
        <f>IF(AZ159=4,G159,0)</f>
        <v>0</v>
      </c>
      <c r="BE159" s="146">
        <f>IF(AZ159=5,G159,0)</f>
        <v>0</v>
      </c>
      <c r="CA159" s="177">
        <v>7</v>
      </c>
      <c r="CB159" s="177">
        <v>1</v>
      </c>
      <c r="CZ159" s="146">
        <v>0</v>
      </c>
    </row>
    <row r="160" spans="1:57" ht="12.75">
      <c r="A160" s="185"/>
      <c r="B160" s="186" t="s">
        <v>76</v>
      </c>
      <c r="C160" s="187" t="str">
        <f>CONCATENATE(B158," ",C158)</f>
        <v>99 Staveništní přesun hmot</v>
      </c>
      <c r="D160" s="188"/>
      <c r="E160" s="189"/>
      <c r="F160" s="190"/>
      <c r="G160" s="191">
        <f>SUM(G158:G159)</f>
        <v>0</v>
      </c>
      <c r="O160" s="170">
        <v>4</v>
      </c>
      <c r="BA160" s="192">
        <f>SUM(BA158:BA159)</f>
        <v>0</v>
      </c>
      <c r="BB160" s="192">
        <f>SUM(BB158:BB159)</f>
        <v>0</v>
      </c>
      <c r="BC160" s="192">
        <f>SUM(BC158:BC159)</f>
        <v>0</v>
      </c>
      <c r="BD160" s="192">
        <f>SUM(BD158:BD159)</f>
        <v>0</v>
      </c>
      <c r="BE160" s="192">
        <f>SUM(BE158:BE159)</f>
        <v>0</v>
      </c>
    </row>
    <row r="161" spans="1:15" ht="12.75">
      <c r="A161" s="163" t="s">
        <v>73</v>
      </c>
      <c r="B161" s="164" t="s">
        <v>238</v>
      </c>
      <c r="C161" s="165" t="s">
        <v>239</v>
      </c>
      <c r="D161" s="166"/>
      <c r="E161" s="167"/>
      <c r="F161" s="167"/>
      <c r="G161" s="168"/>
      <c r="H161" s="169"/>
      <c r="I161" s="169"/>
      <c r="O161" s="170">
        <v>1</v>
      </c>
    </row>
    <row r="162" spans="1:104" ht="12.75">
      <c r="A162" s="171">
        <v>41</v>
      </c>
      <c r="B162" s="172" t="s">
        <v>240</v>
      </c>
      <c r="C162" s="173" t="s">
        <v>241</v>
      </c>
      <c r="D162" s="174" t="s">
        <v>108</v>
      </c>
      <c r="E162" s="175">
        <v>5.79</v>
      </c>
      <c r="F162" s="175"/>
      <c r="G162" s="176">
        <f>E162*F162</f>
        <v>0</v>
      </c>
      <c r="O162" s="170">
        <v>2</v>
      </c>
      <c r="AA162" s="146">
        <v>1</v>
      </c>
      <c r="AB162" s="146">
        <v>0</v>
      </c>
      <c r="AC162" s="146">
        <v>0</v>
      </c>
      <c r="AZ162" s="146">
        <v>2</v>
      </c>
      <c r="BA162" s="146">
        <f>IF(AZ162=1,G162,0)</f>
        <v>0</v>
      </c>
      <c r="BB162" s="146">
        <f>IF(AZ162=2,G162,0)</f>
        <v>0</v>
      </c>
      <c r="BC162" s="146">
        <f>IF(AZ162=3,G162,0)</f>
        <v>0</v>
      </c>
      <c r="BD162" s="146">
        <f>IF(AZ162=4,G162,0)</f>
        <v>0</v>
      </c>
      <c r="BE162" s="146">
        <f>IF(AZ162=5,G162,0)</f>
        <v>0</v>
      </c>
      <c r="CA162" s="177">
        <v>1</v>
      </c>
      <c r="CB162" s="177">
        <v>0</v>
      </c>
      <c r="CZ162" s="146">
        <v>0.00071</v>
      </c>
    </row>
    <row r="163" spans="1:15" ht="22.5">
      <c r="A163" s="178"/>
      <c r="B163" s="179"/>
      <c r="C163" s="228" t="s">
        <v>242</v>
      </c>
      <c r="D163" s="229"/>
      <c r="E163" s="229"/>
      <c r="F163" s="229"/>
      <c r="G163" s="230"/>
      <c r="L163" s="180" t="s">
        <v>242</v>
      </c>
      <c r="O163" s="170">
        <v>3</v>
      </c>
    </row>
    <row r="164" spans="1:15" ht="12.75">
      <c r="A164" s="178"/>
      <c r="B164" s="181"/>
      <c r="C164" s="226" t="s">
        <v>243</v>
      </c>
      <c r="D164" s="227"/>
      <c r="E164" s="182">
        <v>5.79</v>
      </c>
      <c r="F164" s="183"/>
      <c r="G164" s="184"/>
      <c r="M164" s="180" t="s">
        <v>243</v>
      </c>
      <c r="O164" s="170"/>
    </row>
    <row r="165" spans="1:104" ht="12.75">
      <c r="A165" s="171">
        <v>42</v>
      </c>
      <c r="B165" s="172" t="s">
        <v>244</v>
      </c>
      <c r="C165" s="173" t="s">
        <v>245</v>
      </c>
      <c r="D165" s="174" t="s">
        <v>61</v>
      </c>
      <c r="E165" s="175">
        <v>13.92495</v>
      </c>
      <c r="F165" s="175"/>
      <c r="G165" s="176">
        <f>E165*F165</f>
        <v>0</v>
      </c>
      <c r="O165" s="170">
        <v>2</v>
      </c>
      <c r="AA165" s="146">
        <v>7</v>
      </c>
      <c r="AB165" s="146">
        <v>1002</v>
      </c>
      <c r="AC165" s="146">
        <v>5</v>
      </c>
      <c r="AZ165" s="146">
        <v>2</v>
      </c>
      <c r="BA165" s="146">
        <f>IF(AZ165=1,G165,0)</f>
        <v>0</v>
      </c>
      <c r="BB165" s="146">
        <f>IF(AZ165=2,G165,0)</f>
        <v>0</v>
      </c>
      <c r="BC165" s="146">
        <f>IF(AZ165=3,G165,0)</f>
        <v>0</v>
      </c>
      <c r="BD165" s="146">
        <f>IF(AZ165=4,G165,0)</f>
        <v>0</v>
      </c>
      <c r="BE165" s="146">
        <f>IF(AZ165=5,G165,0)</f>
        <v>0</v>
      </c>
      <c r="CA165" s="177">
        <v>7</v>
      </c>
      <c r="CB165" s="177">
        <v>1002</v>
      </c>
      <c r="CZ165" s="146">
        <v>0</v>
      </c>
    </row>
    <row r="166" spans="1:57" ht="12.75">
      <c r="A166" s="185"/>
      <c r="B166" s="186" t="s">
        <v>76</v>
      </c>
      <c r="C166" s="187" t="str">
        <f>CONCATENATE(B161," ",C161)</f>
        <v>711 Izolace proti vodě</v>
      </c>
      <c r="D166" s="188"/>
      <c r="E166" s="189"/>
      <c r="F166" s="190"/>
      <c r="G166" s="191">
        <f>SUM(G161:G165)</f>
        <v>0</v>
      </c>
      <c r="O166" s="170">
        <v>4</v>
      </c>
      <c r="BA166" s="192">
        <f>SUM(BA161:BA165)</f>
        <v>0</v>
      </c>
      <c r="BB166" s="192">
        <f>SUM(BB161:BB165)</f>
        <v>0</v>
      </c>
      <c r="BC166" s="192">
        <f>SUM(BC161:BC165)</f>
        <v>0</v>
      </c>
      <c r="BD166" s="192">
        <f>SUM(BD161:BD165)</f>
        <v>0</v>
      </c>
      <c r="BE166" s="192">
        <f>SUM(BE161:BE165)</f>
        <v>0</v>
      </c>
    </row>
    <row r="167" spans="1:15" ht="12.75">
      <c r="A167" s="163" t="s">
        <v>73</v>
      </c>
      <c r="B167" s="164" t="s">
        <v>246</v>
      </c>
      <c r="C167" s="165" t="s">
        <v>247</v>
      </c>
      <c r="D167" s="166"/>
      <c r="E167" s="167"/>
      <c r="F167" s="167"/>
      <c r="G167" s="168"/>
      <c r="H167" s="169"/>
      <c r="I167" s="169"/>
      <c r="O167" s="170">
        <v>1</v>
      </c>
    </row>
    <row r="168" spans="1:104" ht="12.75">
      <c r="A168" s="171">
        <v>43</v>
      </c>
      <c r="B168" s="172" t="s">
        <v>248</v>
      </c>
      <c r="C168" s="173" t="s">
        <v>249</v>
      </c>
      <c r="D168" s="174" t="s">
        <v>146</v>
      </c>
      <c r="E168" s="175">
        <v>4.5</v>
      </c>
      <c r="F168" s="175"/>
      <c r="G168" s="176">
        <f>E168*F168</f>
        <v>0</v>
      </c>
      <c r="O168" s="170">
        <v>2</v>
      </c>
      <c r="AA168" s="146">
        <v>1</v>
      </c>
      <c r="AB168" s="146">
        <v>7</v>
      </c>
      <c r="AC168" s="146">
        <v>7</v>
      </c>
      <c r="AZ168" s="146">
        <v>2</v>
      </c>
      <c r="BA168" s="146">
        <f>IF(AZ168=1,G168,0)</f>
        <v>0</v>
      </c>
      <c r="BB168" s="146">
        <f>IF(AZ168=2,G168,0)</f>
        <v>0</v>
      </c>
      <c r="BC168" s="146">
        <f>IF(AZ168=3,G168,0)</f>
        <v>0</v>
      </c>
      <c r="BD168" s="146">
        <f>IF(AZ168=4,G168,0)</f>
        <v>0</v>
      </c>
      <c r="BE168" s="146">
        <f>IF(AZ168=5,G168,0)</f>
        <v>0</v>
      </c>
      <c r="CA168" s="177">
        <v>1</v>
      </c>
      <c r="CB168" s="177">
        <v>7</v>
      </c>
      <c r="CZ168" s="146">
        <v>0</v>
      </c>
    </row>
    <row r="169" spans="1:104" ht="12.75">
      <c r="A169" s="171">
        <v>44</v>
      </c>
      <c r="B169" s="172" t="s">
        <v>250</v>
      </c>
      <c r="C169" s="173" t="s">
        <v>251</v>
      </c>
      <c r="D169" s="174" t="s">
        <v>146</v>
      </c>
      <c r="E169" s="175">
        <v>7.5</v>
      </c>
      <c r="F169" s="175"/>
      <c r="G169" s="176">
        <f>E169*F169</f>
        <v>0</v>
      </c>
      <c r="O169" s="170">
        <v>2</v>
      </c>
      <c r="AA169" s="146">
        <v>1</v>
      </c>
      <c r="AB169" s="146">
        <v>7</v>
      </c>
      <c r="AC169" s="146">
        <v>7</v>
      </c>
      <c r="AZ169" s="146">
        <v>2</v>
      </c>
      <c r="BA169" s="146">
        <f>IF(AZ169=1,G169,0)</f>
        <v>0</v>
      </c>
      <c r="BB169" s="146">
        <f>IF(AZ169=2,G169,0)</f>
        <v>0</v>
      </c>
      <c r="BC169" s="146">
        <f>IF(AZ169=3,G169,0)</f>
        <v>0</v>
      </c>
      <c r="BD169" s="146">
        <f>IF(AZ169=4,G169,0)</f>
        <v>0</v>
      </c>
      <c r="BE169" s="146">
        <f>IF(AZ169=5,G169,0)</f>
        <v>0</v>
      </c>
      <c r="CA169" s="177">
        <v>1</v>
      </c>
      <c r="CB169" s="177">
        <v>7</v>
      </c>
      <c r="CZ169" s="146">
        <v>0.00272</v>
      </c>
    </row>
    <row r="170" spans="1:15" ht="12.75">
      <c r="A170" s="178"/>
      <c r="B170" s="181"/>
      <c r="C170" s="226" t="s">
        <v>252</v>
      </c>
      <c r="D170" s="227"/>
      <c r="E170" s="182">
        <v>7.5</v>
      </c>
      <c r="F170" s="183"/>
      <c r="G170" s="184"/>
      <c r="M170" s="180" t="s">
        <v>252</v>
      </c>
      <c r="O170" s="170"/>
    </row>
    <row r="171" spans="1:104" ht="12.75">
      <c r="A171" s="171">
        <v>45</v>
      </c>
      <c r="B171" s="172" t="s">
        <v>253</v>
      </c>
      <c r="C171" s="173" t="s">
        <v>254</v>
      </c>
      <c r="D171" s="174" t="s">
        <v>146</v>
      </c>
      <c r="E171" s="175">
        <v>15.5</v>
      </c>
      <c r="F171" s="175"/>
      <c r="G171" s="176">
        <f>E171*F171</f>
        <v>0</v>
      </c>
      <c r="O171" s="170">
        <v>2</v>
      </c>
      <c r="AA171" s="146">
        <v>1</v>
      </c>
      <c r="AB171" s="146">
        <v>7</v>
      </c>
      <c r="AC171" s="146">
        <v>7</v>
      </c>
      <c r="AZ171" s="146">
        <v>2</v>
      </c>
      <c r="BA171" s="146">
        <f>IF(AZ171=1,G171,0)</f>
        <v>0</v>
      </c>
      <c r="BB171" s="146">
        <f>IF(AZ171=2,G171,0)</f>
        <v>0</v>
      </c>
      <c r="BC171" s="146">
        <f>IF(AZ171=3,G171,0)</f>
        <v>0</v>
      </c>
      <c r="BD171" s="146">
        <f>IF(AZ171=4,G171,0)</f>
        <v>0</v>
      </c>
      <c r="BE171" s="146">
        <f>IF(AZ171=5,G171,0)</f>
        <v>0</v>
      </c>
      <c r="CA171" s="177">
        <v>1</v>
      </c>
      <c r="CB171" s="177">
        <v>7</v>
      </c>
      <c r="CZ171" s="146">
        <v>0.00299</v>
      </c>
    </row>
    <row r="172" spans="1:15" ht="12.75">
      <c r="A172" s="178"/>
      <c r="B172" s="181"/>
      <c r="C172" s="226" t="s">
        <v>255</v>
      </c>
      <c r="D172" s="227"/>
      <c r="E172" s="182">
        <v>15.5</v>
      </c>
      <c r="F172" s="183"/>
      <c r="G172" s="184"/>
      <c r="M172" s="180" t="s">
        <v>255</v>
      </c>
      <c r="O172" s="170"/>
    </row>
    <row r="173" spans="1:104" ht="12.75">
      <c r="A173" s="171">
        <v>46</v>
      </c>
      <c r="B173" s="172" t="s">
        <v>256</v>
      </c>
      <c r="C173" s="173" t="s">
        <v>257</v>
      </c>
      <c r="D173" s="174" t="s">
        <v>146</v>
      </c>
      <c r="E173" s="175">
        <v>21.1</v>
      </c>
      <c r="F173" s="175"/>
      <c r="G173" s="176">
        <f>E173*F173</f>
        <v>0</v>
      </c>
      <c r="O173" s="170">
        <v>2</v>
      </c>
      <c r="AA173" s="146">
        <v>1</v>
      </c>
      <c r="AB173" s="146">
        <v>0</v>
      </c>
      <c r="AC173" s="146">
        <v>0</v>
      </c>
      <c r="AZ173" s="146">
        <v>2</v>
      </c>
      <c r="BA173" s="146">
        <f>IF(AZ173=1,G173,0)</f>
        <v>0</v>
      </c>
      <c r="BB173" s="146">
        <f>IF(AZ173=2,G173,0)</f>
        <v>0</v>
      </c>
      <c r="BC173" s="146">
        <f>IF(AZ173=3,G173,0)</f>
        <v>0</v>
      </c>
      <c r="BD173" s="146">
        <f>IF(AZ173=4,G173,0)</f>
        <v>0</v>
      </c>
      <c r="BE173" s="146">
        <f>IF(AZ173=5,G173,0)</f>
        <v>0</v>
      </c>
      <c r="CA173" s="177">
        <v>1</v>
      </c>
      <c r="CB173" s="177">
        <v>0</v>
      </c>
      <c r="CZ173" s="146">
        <v>0.00375</v>
      </c>
    </row>
    <row r="174" spans="1:15" ht="12.75">
      <c r="A174" s="178"/>
      <c r="B174" s="179"/>
      <c r="C174" s="228" t="s">
        <v>258</v>
      </c>
      <c r="D174" s="229"/>
      <c r="E174" s="229"/>
      <c r="F174" s="229"/>
      <c r="G174" s="230"/>
      <c r="L174" s="180" t="s">
        <v>258</v>
      </c>
      <c r="O174" s="170">
        <v>3</v>
      </c>
    </row>
    <row r="175" spans="1:15" ht="12.75">
      <c r="A175" s="178"/>
      <c r="B175" s="179"/>
      <c r="C175" s="228"/>
      <c r="D175" s="229"/>
      <c r="E175" s="229"/>
      <c r="F175" s="229"/>
      <c r="G175" s="230"/>
      <c r="L175" s="180"/>
      <c r="O175" s="170">
        <v>3</v>
      </c>
    </row>
    <row r="176" spans="1:15" ht="12.75">
      <c r="A176" s="178"/>
      <c r="B176" s="181"/>
      <c r="C176" s="226" t="s">
        <v>259</v>
      </c>
      <c r="D176" s="227"/>
      <c r="E176" s="182">
        <v>21.1</v>
      </c>
      <c r="F176" s="183"/>
      <c r="G176" s="184"/>
      <c r="M176" s="180" t="s">
        <v>259</v>
      </c>
      <c r="O176" s="170"/>
    </row>
    <row r="177" spans="1:104" ht="12.75">
      <c r="A177" s="171">
        <v>47</v>
      </c>
      <c r="B177" s="172" t="s">
        <v>260</v>
      </c>
      <c r="C177" s="173" t="s">
        <v>261</v>
      </c>
      <c r="D177" s="174" t="s">
        <v>146</v>
      </c>
      <c r="E177" s="175">
        <v>1</v>
      </c>
      <c r="F177" s="175"/>
      <c r="G177" s="176">
        <f>E177*F177</f>
        <v>0</v>
      </c>
      <c r="O177" s="170">
        <v>2</v>
      </c>
      <c r="AA177" s="146">
        <v>1</v>
      </c>
      <c r="AB177" s="146">
        <v>7</v>
      </c>
      <c r="AC177" s="146">
        <v>7</v>
      </c>
      <c r="AZ177" s="146">
        <v>2</v>
      </c>
      <c r="BA177" s="146">
        <f>IF(AZ177=1,G177,0)</f>
        <v>0</v>
      </c>
      <c r="BB177" s="146">
        <f>IF(AZ177=2,G177,0)</f>
        <v>0</v>
      </c>
      <c r="BC177" s="146">
        <f>IF(AZ177=3,G177,0)</f>
        <v>0</v>
      </c>
      <c r="BD177" s="146">
        <f>IF(AZ177=4,G177,0)</f>
        <v>0</v>
      </c>
      <c r="BE177" s="146">
        <f>IF(AZ177=5,G177,0)</f>
        <v>0</v>
      </c>
      <c r="CA177" s="177">
        <v>1</v>
      </c>
      <c r="CB177" s="177">
        <v>7</v>
      </c>
      <c r="CZ177" s="146">
        <v>0.00262</v>
      </c>
    </row>
    <row r="178" spans="1:104" ht="12.75">
      <c r="A178" s="171">
        <v>48</v>
      </c>
      <c r="B178" s="172" t="s">
        <v>262</v>
      </c>
      <c r="C178" s="173" t="s">
        <v>263</v>
      </c>
      <c r="D178" s="174" t="s">
        <v>146</v>
      </c>
      <c r="E178" s="175">
        <v>4.5</v>
      </c>
      <c r="F178" s="175"/>
      <c r="G178" s="176">
        <f>E178*F178</f>
        <v>0</v>
      </c>
      <c r="O178" s="170">
        <v>2</v>
      </c>
      <c r="AA178" s="146">
        <v>1</v>
      </c>
      <c r="AB178" s="146">
        <v>0</v>
      </c>
      <c r="AC178" s="146">
        <v>0</v>
      </c>
      <c r="AZ178" s="146">
        <v>2</v>
      </c>
      <c r="BA178" s="146">
        <f>IF(AZ178=1,G178,0)</f>
        <v>0</v>
      </c>
      <c r="BB178" s="146">
        <f>IF(AZ178=2,G178,0)</f>
        <v>0</v>
      </c>
      <c r="BC178" s="146">
        <f>IF(AZ178=3,G178,0)</f>
        <v>0</v>
      </c>
      <c r="BD178" s="146">
        <f>IF(AZ178=4,G178,0)</f>
        <v>0</v>
      </c>
      <c r="BE178" s="146">
        <f>IF(AZ178=5,G178,0)</f>
        <v>0</v>
      </c>
      <c r="CA178" s="177">
        <v>1</v>
      </c>
      <c r="CB178" s="177">
        <v>0</v>
      </c>
      <c r="CZ178" s="146">
        <v>6E-05</v>
      </c>
    </row>
    <row r="179" spans="1:15" ht="22.5">
      <c r="A179" s="178"/>
      <c r="B179" s="179"/>
      <c r="C179" s="228" t="s">
        <v>264</v>
      </c>
      <c r="D179" s="229"/>
      <c r="E179" s="229"/>
      <c r="F179" s="229"/>
      <c r="G179" s="230"/>
      <c r="L179" s="180" t="s">
        <v>264</v>
      </c>
      <c r="O179" s="170">
        <v>3</v>
      </c>
    </row>
    <row r="180" spans="1:15" ht="12.75">
      <c r="A180" s="178"/>
      <c r="B180" s="179"/>
      <c r="C180" s="228"/>
      <c r="D180" s="229"/>
      <c r="E180" s="229"/>
      <c r="F180" s="229"/>
      <c r="G180" s="230"/>
      <c r="L180" s="180"/>
      <c r="O180" s="170">
        <v>3</v>
      </c>
    </row>
    <row r="181" spans="1:104" ht="12.75">
      <c r="A181" s="171">
        <v>49</v>
      </c>
      <c r="B181" s="172" t="s">
        <v>265</v>
      </c>
      <c r="C181" s="173" t="s">
        <v>266</v>
      </c>
      <c r="D181" s="174" t="s">
        <v>267</v>
      </c>
      <c r="E181" s="175">
        <v>2</v>
      </c>
      <c r="F181" s="175"/>
      <c r="G181" s="176">
        <f>E181*F181</f>
        <v>0</v>
      </c>
      <c r="O181" s="170">
        <v>2</v>
      </c>
      <c r="AA181" s="146">
        <v>1</v>
      </c>
      <c r="AB181" s="146">
        <v>0</v>
      </c>
      <c r="AC181" s="146">
        <v>0</v>
      </c>
      <c r="AZ181" s="146">
        <v>2</v>
      </c>
      <c r="BA181" s="146">
        <f>IF(AZ181=1,G181,0)</f>
        <v>0</v>
      </c>
      <c r="BB181" s="146">
        <f>IF(AZ181=2,G181,0)</f>
        <v>0</v>
      </c>
      <c r="BC181" s="146">
        <f>IF(AZ181=3,G181,0)</f>
        <v>0</v>
      </c>
      <c r="BD181" s="146">
        <f>IF(AZ181=4,G181,0)</f>
        <v>0</v>
      </c>
      <c r="BE181" s="146">
        <f>IF(AZ181=5,G181,0)</f>
        <v>0</v>
      </c>
      <c r="CA181" s="177">
        <v>1</v>
      </c>
      <c r="CB181" s="177">
        <v>0</v>
      </c>
      <c r="CZ181" s="146">
        <v>0.00053</v>
      </c>
    </row>
    <row r="182" spans="1:15" ht="22.5">
      <c r="A182" s="178"/>
      <c r="B182" s="179"/>
      <c r="C182" s="228" t="s">
        <v>264</v>
      </c>
      <c r="D182" s="229"/>
      <c r="E182" s="229"/>
      <c r="F182" s="229"/>
      <c r="G182" s="230"/>
      <c r="L182" s="180" t="s">
        <v>264</v>
      </c>
      <c r="O182" s="170">
        <v>3</v>
      </c>
    </row>
    <row r="183" spans="1:15" ht="12.75">
      <c r="A183" s="178"/>
      <c r="B183" s="179"/>
      <c r="C183" s="228"/>
      <c r="D183" s="229"/>
      <c r="E183" s="229"/>
      <c r="F183" s="229"/>
      <c r="G183" s="230"/>
      <c r="L183" s="180"/>
      <c r="O183" s="170">
        <v>3</v>
      </c>
    </row>
    <row r="184" spans="1:104" ht="12.75">
      <c r="A184" s="171">
        <v>50</v>
      </c>
      <c r="B184" s="172" t="s">
        <v>268</v>
      </c>
      <c r="C184" s="173" t="s">
        <v>269</v>
      </c>
      <c r="D184" s="174" t="s">
        <v>267</v>
      </c>
      <c r="E184" s="175">
        <v>2</v>
      </c>
      <c r="F184" s="175"/>
      <c r="G184" s="176">
        <f>E184*F184</f>
        <v>0</v>
      </c>
      <c r="O184" s="170">
        <v>2</v>
      </c>
      <c r="AA184" s="146">
        <v>3</v>
      </c>
      <c r="AB184" s="146">
        <v>7</v>
      </c>
      <c r="AC184" s="146">
        <v>28341214</v>
      </c>
      <c r="AZ184" s="146">
        <v>2</v>
      </c>
      <c r="BA184" s="146">
        <f>IF(AZ184=1,G184,0)</f>
        <v>0</v>
      </c>
      <c r="BB184" s="146">
        <f>IF(AZ184=2,G184,0)</f>
        <v>0</v>
      </c>
      <c r="BC184" s="146">
        <f>IF(AZ184=3,G184,0)</f>
        <v>0</v>
      </c>
      <c r="BD184" s="146">
        <f>IF(AZ184=4,G184,0)</f>
        <v>0</v>
      </c>
      <c r="BE184" s="146">
        <f>IF(AZ184=5,G184,0)</f>
        <v>0</v>
      </c>
      <c r="CA184" s="177">
        <v>3</v>
      </c>
      <c r="CB184" s="177">
        <v>7</v>
      </c>
      <c r="CZ184" s="146">
        <v>0.00018</v>
      </c>
    </row>
    <row r="185" spans="1:104" ht="12.75">
      <c r="A185" s="171">
        <v>51</v>
      </c>
      <c r="B185" s="172" t="s">
        <v>270</v>
      </c>
      <c r="C185" s="173" t="s">
        <v>271</v>
      </c>
      <c r="D185" s="174" t="s">
        <v>61</v>
      </c>
      <c r="E185" s="175">
        <v>189.9484</v>
      </c>
      <c r="F185" s="175"/>
      <c r="G185" s="176">
        <f>E185*F185</f>
        <v>0</v>
      </c>
      <c r="O185" s="170">
        <v>2</v>
      </c>
      <c r="AA185" s="146">
        <v>7</v>
      </c>
      <c r="AB185" s="146">
        <v>1002</v>
      </c>
      <c r="AC185" s="146">
        <v>5</v>
      </c>
      <c r="AZ185" s="146">
        <v>2</v>
      </c>
      <c r="BA185" s="146">
        <f>IF(AZ185=1,G185,0)</f>
        <v>0</v>
      </c>
      <c r="BB185" s="146">
        <f>IF(AZ185=2,G185,0)</f>
        <v>0</v>
      </c>
      <c r="BC185" s="146">
        <f>IF(AZ185=3,G185,0)</f>
        <v>0</v>
      </c>
      <c r="BD185" s="146">
        <f>IF(AZ185=4,G185,0)</f>
        <v>0</v>
      </c>
      <c r="BE185" s="146">
        <f>IF(AZ185=5,G185,0)</f>
        <v>0</v>
      </c>
      <c r="CA185" s="177">
        <v>7</v>
      </c>
      <c r="CB185" s="177">
        <v>1002</v>
      </c>
      <c r="CZ185" s="146">
        <v>0</v>
      </c>
    </row>
    <row r="186" spans="1:57" ht="12.75">
      <c r="A186" s="185"/>
      <c r="B186" s="186" t="s">
        <v>76</v>
      </c>
      <c r="C186" s="187" t="str">
        <f>CONCATENATE(B167," ",C167)</f>
        <v>764 Konstrukce klempířské</v>
      </c>
      <c r="D186" s="188"/>
      <c r="E186" s="189"/>
      <c r="F186" s="190"/>
      <c r="G186" s="191">
        <f>SUM(G167:G185)</f>
        <v>0</v>
      </c>
      <c r="O186" s="170">
        <v>4</v>
      </c>
      <c r="BA186" s="192">
        <f>SUM(BA167:BA185)</f>
        <v>0</v>
      </c>
      <c r="BB186" s="192">
        <f>SUM(BB167:BB185)</f>
        <v>0</v>
      </c>
      <c r="BC186" s="192">
        <f>SUM(BC167:BC185)</f>
        <v>0</v>
      </c>
      <c r="BD186" s="192">
        <f>SUM(BD167:BD185)</f>
        <v>0</v>
      </c>
      <c r="BE186" s="192">
        <f>SUM(BE167:BE185)</f>
        <v>0</v>
      </c>
    </row>
    <row r="187" spans="1:15" ht="12.75">
      <c r="A187" s="163" t="s">
        <v>73</v>
      </c>
      <c r="B187" s="164" t="s">
        <v>272</v>
      </c>
      <c r="C187" s="165" t="s">
        <v>273</v>
      </c>
      <c r="D187" s="166"/>
      <c r="E187" s="167"/>
      <c r="F187" s="167"/>
      <c r="G187" s="168"/>
      <c r="H187" s="169"/>
      <c r="I187" s="169"/>
      <c r="O187" s="170">
        <v>1</v>
      </c>
    </row>
    <row r="188" spans="1:104" ht="22.5">
      <c r="A188" s="171">
        <v>52</v>
      </c>
      <c r="B188" s="172" t="s">
        <v>79</v>
      </c>
      <c r="C188" s="173" t="s">
        <v>274</v>
      </c>
      <c r="D188" s="174" t="s">
        <v>267</v>
      </c>
      <c r="E188" s="175">
        <v>1</v>
      </c>
      <c r="F188" s="175"/>
      <c r="G188" s="176">
        <f>E188*F188</f>
        <v>0</v>
      </c>
      <c r="O188" s="170">
        <v>2</v>
      </c>
      <c r="AA188" s="146">
        <v>12</v>
      </c>
      <c r="AB188" s="146">
        <v>0</v>
      </c>
      <c r="AC188" s="146">
        <v>60</v>
      </c>
      <c r="AZ188" s="146">
        <v>2</v>
      </c>
      <c r="BA188" s="146">
        <f>IF(AZ188=1,G188,0)</f>
        <v>0</v>
      </c>
      <c r="BB188" s="146">
        <f>IF(AZ188=2,G188,0)</f>
        <v>0</v>
      </c>
      <c r="BC188" s="146">
        <f>IF(AZ188=3,G188,0)</f>
        <v>0</v>
      </c>
      <c r="BD188" s="146">
        <f>IF(AZ188=4,G188,0)</f>
        <v>0</v>
      </c>
      <c r="BE188" s="146">
        <f>IF(AZ188=5,G188,0)</f>
        <v>0</v>
      </c>
      <c r="CA188" s="177">
        <v>12</v>
      </c>
      <c r="CB188" s="177">
        <v>0</v>
      </c>
      <c r="CZ188" s="146">
        <v>0</v>
      </c>
    </row>
    <row r="189" spans="1:104" ht="22.5">
      <c r="A189" s="171">
        <v>53</v>
      </c>
      <c r="B189" s="172" t="s">
        <v>275</v>
      </c>
      <c r="C189" s="173" t="s">
        <v>276</v>
      </c>
      <c r="D189" s="174" t="s">
        <v>267</v>
      </c>
      <c r="E189" s="175">
        <v>2</v>
      </c>
      <c r="F189" s="175"/>
      <c r="G189" s="176">
        <f>E189*F189</f>
        <v>0</v>
      </c>
      <c r="O189" s="170">
        <v>2</v>
      </c>
      <c r="AA189" s="146">
        <v>12</v>
      </c>
      <c r="AB189" s="146">
        <v>0</v>
      </c>
      <c r="AC189" s="146">
        <v>61</v>
      </c>
      <c r="AZ189" s="146">
        <v>2</v>
      </c>
      <c r="BA189" s="146">
        <f>IF(AZ189=1,G189,0)</f>
        <v>0</v>
      </c>
      <c r="BB189" s="146">
        <f>IF(AZ189=2,G189,0)</f>
        <v>0</v>
      </c>
      <c r="BC189" s="146">
        <f>IF(AZ189=3,G189,0)</f>
        <v>0</v>
      </c>
      <c r="BD189" s="146">
        <f>IF(AZ189=4,G189,0)</f>
        <v>0</v>
      </c>
      <c r="BE189" s="146">
        <f>IF(AZ189=5,G189,0)</f>
        <v>0</v>
      </c>
      <c r="CA189" s="177">
        <v>12</v>
      </c>
      <c r="CB189" s="177">
        <v>0</v>
      </c>
      <c r="CZ189" s="146">
        <v>0</v>
      </c>
    </row>
    <row r="190" spans="1:104" ht="22.5">
      <c r="A190" s="171">
        <v>54</v>
      </c>
      <c r="B190" s="172" t="s">
        <v>277</v>
      </c>
      <c r="C190" s="173" t="s">
        <v>278</v>
      </c>
      <c r="D190" s="174" t="s">
        <v>267</v>
      </c>
      <c r="E190" s="175">
        <v>2</v>
      </c>
      <c r="F190" s="175"/>
      <c r="G190" s="176">
        <f>E190*F190</f>
        <v>0</v>
      </c>
      <c r="O190" s="170">
        <v>2</v>
      </c>
      <c r="AA190" s="146">
        <v>12</v>
      </c>
      <c r="AB190" s="146">
        <v>0</v>
      </c>
      <c r="AC190" s="146">
        <v>62</v>
      </c>
      <c r="AZ190" s="146">
        <v>2</v>
      </c>
      <c r="BA190" s="146">
        <f>IF(AZ190=1,G190,0)</f>
        <v>0</v>
      </c>
      <c r="BB190" s="146">
        <f>IF(AZ190=2,G190,0)</f>
        <v>0</v>
      </c>
      <c r="BC190" s="146">
        <f>IF(AZ190=3,G190,0)</f>
        <v>0</v>
      </c>
      <c r="BD190" s="146">
        <f>IF(AZ190=4,G190,0)</f>
        <v>0</v>
      </c>
      <c r="BE190" s="146">
        <f>IF(AZ190=5,G190,0)</f>
        <v>0</v>
      </c>
      <c r="CA190" s="177">
        <v>12</v>
      </c>
      <c r="CB190" s="177">
        <v>0</v>
      </c>
      <c r="CZ190" s="146">
        <v>0</v>
      </c>
    </row>
    <row r="191" spans="1:104" ht="22.5">
      <c r="A191" s="171">
        <v>55</v>
      </c>
      <c r="B191" s="172" t="s">
        <v>279</v>
      </c>
      <c r="C191" s="173" t="s">
        <v>280</v>
      </c>
      <c r="D191" s="174" t="s">
        <v>267</v>
      </c>
      <c r="E191" s="175">
        <v>1</v>
      </c>
      <c r="F191" s="175"/>
      <c r="G191" s="176">
        <f>E191*F191</f>
        <v>0</v>
      </c>
      <c r="O191" s="170">
        <v>2</v>
      </c>
      <c r="AA191" s="146">
        <v>12</v>
      </c>
      <c r="AB191" s="146">
        <v>0</v>
      </c>
      <c r="AC191" s="146">
        <v>63</v>
      </c>
      <c r="AZ191" s="146">
        <v>2</v>
      </c>
      <c r="BA191" s="146">
        <f>IF(AZ191=1,G191,0)</f>
        <v>0</v>
      </c>
      <c r="BB191" s="146">
        <f>IF(AZ191=2,G191,0)</f>
        <v>0</v>
      </c>
      <c r="BC191" s="146">
        <f>IF(AZ191=3,G191,0)</f>
        <v>0</v>
      </c>
      <c r="BD191" s="146">
        <f>IF(AZ191=4,G191,0)</f>
        <v>0</v>
      </c>
      <c r="BE191" s="146">
        <f>IF(AZ191=5,G191,0)</f>
        <v>0</v>
      </c>
      <c r="CA191" s="177">
        <v>12</v>
      </c>
      <c r="CB191" s="177">
        <v>0</v>
      </c>
      <c r="CZ191" s="146">
        <v>0</v>
      </c>
    </row>
    <row r="192" spans="1:57" ht="12.75">
      <c r="A192" s="185"/>
      <c r="B192" s="186" t="s">
        <v>76</v>
      </c>
      <c r="C192" s="187" t="str">
        <f>CONCATENATE(B187," ",C187)</f>
        <v>769 Otvorové prvky z plastu</v>
      </c>
      <c r="D192" s="188"/>
      <c r="E192" s="189"/>
      <c r="F192" s="190"/>
      <c r="G192" s="191">
        <f>SUM(G187:G191)</f>
        <v>0</v>
      </c>
      <c r="O192" s="170">
        <v>4</v>
      </c>
      <c r="BA192" s="192">
        <f>SUM(BA187:BA191)</f>
        <v>0</v>
      </c>
      <c r="BB192" s="192">
        <f>SUM(BB187:BB191)</f>
        <v>0</v>
      </c>
      <c r="BC192" s="192">
        <f>SUM(BC187:BC191)</f>
        <v>0</v>
      </c>
      <c r="BD192" s="192">
        <f>SUM(BD187:BD191)</f>
        <v>0</v>
      </c>
      <c r="BE192" s="192">
        <f>SUM(BE187:BE191)</f>
        <v>0</v>
      </c>
    </row>
    <row r="193" spans="1:15" ht="12.75">
      <c r="A193" s="163" t="s">
        <v>73</v>
      </c>
      <c r="B193" s="164" t="s">
        <v>281</v>
      </c>
      <c r="C193" s="165" t="s">
        <v>282</v>
      </c>
      <c r="D193" s="166"/>
      <c r="E193" s="167"/>
      <c r="F193" s="167"/>
      <c r="G193" s="168"/>
      <c r="H193" s="169"/>
      <c r="I193" s="169"/>
      <c r="O193" s="170">
        <v>1</v>
      </c>
    </row>
    <row r="194" spans="1:104" ht="12.75">
      <c r="A194" s="171">
        <v>56</v>
      </c>
      <c r="B194" s="172" t="s">
        <v>283</v>
      </c>
      <c r="C194" s="173" t="s">
        <v>284</v>
      </c>
      <c r="D194" s="174" t="s">
        <v>146</v>
      </c>
      <c r="E194" s="175">
        <v>7.66</v>
      </c>
      <c r="F194" s="175"/>
      <c r="G194" s="176">
        <f>E194*F194</f>
        <v>0</v>
      </c>
      <c r="O194" s="170">
        <v>2</v>
      </c>
      <c r="AA194" s="146">
        <v>1</v>
      </c>
      <c r="AB194" s="146">
        <v>7</v>
      </c>
      <c r="AC194" s="146">
        <v>7</v>
      </c>
      <c r="AZ194" s="146">
        <v>2</v>
      </c>
      <c r="BA194" s="146">
        <f>IF(AZ194=1,G194,0)</f>
        <v>0</v>
      </c>
      <c r="BB194" s="146">
        <f>IF(AZ194=2,G194,0)</f>
        <v>0</v>
      </c>
      <c r="BC194" s="146">
        <f>IF(AZ194=3,G194,0)</f>
        <v>0</v>
      </c>
      <c r="BD194" s="146">
        <f>IF(AZ194=4,G194,0)</f>
        <v>0</v>
      </c>
      <c r="BE194" s="146">
        <f>IF(AZ194=5,G194,0)</f>
        <v>0</v>
      </c>
      <c r="CA194" s="177">
        <v>1</v>
      </c>
      <c r="CB194" s="177">
        <v>7</v>
      </c>
      <c r="CZ194" s="146">
        <v>4E-05</v>
      </c>
    </row>
    <row r="195" spans="1:15" ht="12.75">
      <c r="A195" s="178"/>
      <c r="B195" s="181"/>
      <c r="C195" s="226" t="s">
        <v>285</v>
      </c>
      <c r="D195" s="227"/>
      <c r="E195" s="182">
        <v>7.66</v>
      </c>
      <c r="F195" s="183"/>
      <c r="G195" s="184"/>
      <c r="M195" s="180" t="s">
        <v>285</v>
      </c>
      <c r="O195" s="170"/>
    </row>
    <row r="196" spans="1:104" ht="12.75">
      <c r="A196" s="171">
        <v>57</v>
      </c>
      <c r="B196" s="172" t="s">
        <v>286</v>
      </c>
      <c r="C196" s="173" t="s">
        <v>287</v>
      </c>
      <c r="D196" s="174" t="s">
        <v>61</v>
      </c>
      <c r="E196" s="175">
        <v>4.92538</v>
      </c>
      <c r="F196" s="175"/>
      <c r="G196" s="176">
        <f>E196*F196</f>
        <v>0</v>
      </c>
      <c r="O196" s="170">
        <v>2</v>
      </c>
      <c r="AA196" s="146">
        <v>7</v>
      </c>
      <c r="AB196" s="146">
        <v>1002</v>
      </c>
      <c r="AC196" s="146">
        <v>5</v>
      </c>
      <c r="AZ196" s="146">
        <v>2</v>
      </c>
      <c r="BA196" s="146">
        <f>IF(AZ196=1,G196,0)</f>
        <v>0</v>
      </c>
      <c r="BB196" s="146">
        <f>IF(AZ196=2,G196,0)</f>
        <v>0</v>
      </c>
      <c r="BC196" s="146">
        <f>IF(AZ196=3,G196,0)</f>
        <v>0</v>
      </c>
      <c r="BD196" s="146">
        <f>IF(AZ196=4,G196,0)</f>
        <v>0</v>
      </c>
      <c r="BE196" s="146">
        <f>IF(AZ196=5,G196,0)</f>
        <v>0</v>
      </c>
      <c r="CA196" s="177">
        <v>7</v>
      </c>
      <c r="CB196" s="177">
        <v>1002</v>
      </c>
      <c r="CZ196" s="146">
        <v>0</v>
      </c>
    </row>
    <row r="197" spans="1:57" ht="12.75">
      <c r="A197" s="185"/>
      <c r="B197" s="186" t="s">
        <v>76</v>
      </c>
      <c r="C197" s="187" t="str">
        <f>CONCATENATE(B193," ",C193)</f>
        <v>771 Podlahy z dlaždic a obklady</v>
      </c>
      <c r="D197" s="188"/>
      <c r="E197" s="189"/>
      <c r="F197" s="190"/>
      <c r="G197" s="191">
        <f>SUM(G193:G196)</f>
        <v>0</v>
      </c>
      <c r="O197" s="170">
        <v>4</v>
      </c>
      <c r="BA197" s="192">
        <f>SUM(BA193:BA196)</f>
        <v>0</v>
      </c>
      <c r="BB197" s="192">
        <f>SUM(BB193:BB196)</f>
        <v>0</v>
      </c>
      <c r="BC197" s="192">
        <f>SUM(BC193:BC196)</f>
        <v>0</v>
      </c>
      <c r="BD197" s="192">
        <f>SUM(BD193:BD196)</f>
        <v>0</v>
      </c>
      <c r="BE197" s="192">
        <f>SUM(BE193:BE196)</f>
        <v>0</v>
      </c>
    </row>
    <row r="198" spans="1:15" ht="12.75">
      <c r="A198" s="163" t="s">
        <v>73</v>
      </c>
      <c r="B198" s="164" t="s">
        <v>288</v>
      </c>
      <c r="C198" s="165" t="s">
        <v>289</v>
      </c>
      <c r="D198" s="166"/>
      <c r="E198" s="167"/>
      <c r="F198" s="167"/>
      <c r="G198" s="168"/>
      <c r="H198" s="169"/>
      <c r="I198" s="169"/>
      <c r="O198" s="170">
        <v>1</v>
      </c>
    </row>
    <row r="199" spans="1:104" ht="12.75">
      <c r="A199" s="171">
        <v>58</v>
      </c>
      <c r="B199" s="172" t="s">
        <v>290</v>
      </c>
      <c r="C199" s="173" t="s">
        <v>291</v>
      </c>
      <c r="D199" s="174" t="s">
        <v>108</v>
      </c>
      <c r="E199" s="175">
        <v>8.715</v>
      </c>
      <c r="F199" s="175"/>
      <c r="G199" s="176">
        <f>E199*F199</f>
        <v>0</v>
      </c>
      <c r="O199" s="170">
        <v>2</v>
      </c>
      <c r="AA199" s="146">
        <v>1</v>
      </c>
      <c r="AB199" s="146">
        <v>7</v>
      </c>
      <c r="AC199" s="146">
        <v>7</v>
      </c>
      <c r="AZ199" s="146">
        <v>2</v>
      </c>
      <c r="BA199" s="146">
        <f>IF(AZ199=1,G199,0)</f>
        <v>0</v>
      </c>
      <c r="BB199" s="146">
        <f>IF(AZ199=2,G199,0)</f>
        <v>0</v>
      </c>
      <c r="BC199" s="146">
        <f>IF(AZ199=3,G199,0)</f>
        <v>0</v>
      </c>
      <c r="BD199" s="146">
        <f>IF(AZ199=4,G199,0)</f>
        <v>0</v>
      </c>
      <c r="BE199" s="146">
        <f>IF(AZ199=5,G199,0)</f>
        <v>0</v>
      </c>
      <c r="CA199" s="177">
        <v>1</v>
      </c>
      <c r="CB199" s="177">
        <v>7</v>
      </c>
      <c r="CZ199" s="146">
        <v>0.00025</v>
      </c>
    </row>
    <row r="200" spans="1:15" ht="12.75">
      <c r="A200" s="178"/>
      <c r="B200" s="181"/>
      <c r="C200" s="226" t="s">
        <v>292</v>
      </c>
      <c r="D200" s="227"/>
      <c r="E200" s="182">
        <v>7.99</v>
      </c>
      <c r="F200" s="183"/>
      <c r="G200" s="184"/>
      <c r="M200" s="180" t="s">
        <v>292</v>
      </c>
      <c r="O200" s="170"/>
    </row>
    <row r="201" spans="1:15" ht="12.75">
      <c r="A201" s="178"/>
      <c r="B201" s="181"/>
      <c r="C201" s="226" t="s">
        <v>293</v>
      </c>
      <c r="D201" s="227"/>
      <c r="E201" s="182">
        <v>0.725</v>
      </c>
      <c r="F201" s="183"/>
      <c r="G201" s="184"/>
      <c r="M201" s="180" t="s">
        <v>293</v>
      </c>
      <c r="O201" s="170"/>
    </row>
    <row r="202" spans="1:57" ht="12.75">
      <c r="A202" s="185"/>
      <c r="B202" s="186" t="s">
        <v>76</v>
      </c>
      <c r="C202" s="187" t="str">
        <f>CONCATENATE(B198," ",C198)</f>
        <v>783 Nátěry</v>
      </c>
      <c r="D202" s="188"/>
      <c r="E202" s="189"/>
      <c r="F202" s="190"/>
      <c r="G202" s="191">
        <f>SUM(G198:G201)</f>
        <v>0</v>
      </c>
      <c r="O202" s="170">
        <v>4</v>
      </c>
      <c r="BA202" s="192">
        <f>SUM(BA198:BA201)</f>
        <v>0</v>
      </c>
      <c r="BB202" s="192">
        <f>SUM(BB198:BB201)</f>
        <v>0</v>
      </c>
      <c r="BC202" s="192">
        <f>SUM(BC198:BC201)</f>
        <v>0</v>
      </c>
      <c r="BD202" s="192">
        <f>SUM(BD198:BD201)</f>
        <v>0</v>
      </c>
      <c r="BE202" s="192">
        <f>SUM(BE198:BE201)</f>
        <v>0</v>
      </c>
    </row>
    <row r="203" spans="1:15" ht="12.75">
      <c r="A203" s="163" t="s">
        <v>73</v>
      </c>
      <c r="B203" s="164" t="s">
        <v>294</v>
      </c>
      <c r="C203" s="165" t="s">
        <v>295</v>
      </c>
      <c r="D203" s="166"/>
      <c r="E203" s="167"/>
      <c r="F203" s="167"/>
      <c r="G203" s="168"/>
      <c r="H203" s="169"/>
      <c r="I203" s="169"/>
      <c r="O203" s="170">
        <v>1</v>
      </c>
    </row>
    <row r="204" spans="1:104" ht="12.75">
      <c r="A204" s="171">
        <v>59</v>
      </c>
      <c r="B204" s="172" t="s">
        <v>296</v>
      </c>
      <c r="C204" s="173" t="s">
        <v>297</v>
      </c>
      <c r="D204" s="174" t="s">
        <v>108</v>
      </c>
      <c r="E204" s="175">
        <v>25.863</v>
      </c>
      <c r="F204" s="175"/>
      <c r="G204" s="176">
        <f>E204*F204</f>
        <v>0</v>
      </c>
      <c r="O204" s="170">
        <v>2</v>
      </c>
      <c r="AA204" s="146">
        <v>1</v>
      </c>
      <c r="AB204" s="146">
        <v>0</v>
      </c>
      <c r="AC204" s="146">
        <v>0</v>
      </c>
      <c r="AZ204" s="146">
        <v>2</v>
      </c>
      <c r="BA204" s="146">
        <f>IF(AZ204=1,G204,0)</f>
        <v>0</v>
      </c>
      <c r="BB204" s="146">
        <f>IF(AZ204=2,G204,0)</f>
        <v>0</v>
      </c>
      <c r="BC204" s="146">
        <f>IF(AZ204=3,G204,0)</f>
        <v>0</v>
      </c>
      <c r="BD204" s="146">
        <f>IF(AZ204=4,G204,0)</f>
        <v>0</v>
      </c>
      <c r="BE204" s="146">
        <f>IF(AZ204=5,G204,0)</f>
        <v>0</v>
      </c>
      <c r="CA204" s="177">
        <v>1</v>
      </c>
      <c r="CB204" s="177">
        <v>0</v>
      </c>
      <c r="CZ204" s="146">
        <v>7E-05</v>
      </c>
    </row>
    <row r="205" spans="1:15" ht="33.75">
      <c r="A205" s="178"/>
      <c r="B205" s="179"/>
      <c r="C205" s="228" t="s">
        <v>298</v>
      </c>
      <c r="D205" s="229"/>
      <c r="E205" s="229"/>
      <c r="F205" s="229"/>
      <c r="G205" s="230"/>
      <c r="L205" s="180" t="s">
        <v>298</v>
      </c>
      <c r="O205" s="170">
        <v>3</v>
      </c>
    </row>
    <row r="206" spans="1:15" ht="12.75">
      <c r="A206" s="178"/>
      <c r="B206" s="179"/>
      <c r="C206" s="228"/>
      <c r="D206" s="229"/>
      <c r="E206" s="229"/>
      <c r="F206" s="229"/>
      <c r="G206" s="230"/>
      <c r="L206" s="180"/>
      <c r="O206" s="170">
        <v>3</v>
      </c>
    </row>
    <row r="207" spans="1:15" ht="12.75">
      <c r="A207" s="178"/>
      <c r="B207" s="181"/>
      <c r="C207" s="226" t="s">
        <v>299</v>
      </c>
      <c r="D207" s="227"/>
      <c r="E207" s="182">
        <v>25.863</v>
      </c>
      <c r="F207" s="183"/>
      <c r="G207" s="184"/>
      <c r="M207" s="180" t="s">
        <v>299</v>
      </c>
      <c r="O207" s="170"/>
    </row>
    <row r="208" spans="1:104" ht="12.75">
      <c r="A208" s="171">
        <v>60</v>
      </c>
      <c r="B208" s="172" t="s">
        <v>300</v>
      </c>
      <c r="C208" s="173" t="s">
        <v>301</v>
      </c>
      <c r="D208" s="174" t="s">
        <v>108</v>
      </c>
      <c r="E208" s="175">
        <v>25.863</v>
      </c>
      <c r="F208" s="175"/>
      <c r="G208" s="176">
        <f>E208*F208</f>
        <v>0</v>
      </c>
      <c r="O208" s="170">
        <v>2</v>
      </c>
      <c r="AA208" s="146">
        <v>1</v>
      </c>
      <c r="AB208" s="146">
        <v>0</v>
      </c>
      <c r="AC208" s="146">
        <v>0</v>
      </c>
      <c r="AZ208" s="146">
        <v>2</v>
      </c>
      <c r="BA208" s="146">
        <f>IF(AZ208=1,G208,0)</f>
        <v>0</v>
      </c>
      <c r="BB208" s="146">
        <f>IF(AZ208=2,G208,0)</f>
        <v>0</v>
      </c>
      <c r="BC208" s="146">
        <f>IF(AZ208=3,G208,0)</f>
        <v>0</v>
      </c>
      <c r="BD208" s="146">
        <f>IF(AZ208=4,G208,0)</f>
        <v>0</v>
      </c>
      <c r="BE208" s="146">
        <f>IF(AZ208=5,G208,0)</f>
        <v>0</v>
      </c>
      <c r="CA208" s="177">
        <v>1</v>
      </c>
      <c r="CB208" s="177">
        <v>0</v>
      </c>
      <c r="CZ208" s="146">
        <v>0.00014</v>
      </c>
    </row>
    <row r="209" spans="1:15" ht="22.5">
      <c r="A209" s="178"/>
      <c r="B209" s="179"/>
      <c r="C209" s="228" t="s">
        <v>302</v>
      </c>
      <c r="D209" s="229"/>
      <c r="E209" s="229"/>
      <c r="F209" s="229"/>
      <c r="G209" s="230"/>
      <c r="L209" s="180" t="s">
        <v>302</v>
      </c>
      <c r="O209" s="170">
        <v>3</v>
      </c>
    </row>
    <row r="210" spans="1:15" ht="12.75">
      <c r="A210" s="178"/>
      <c r="B210" s="179"/>
      <c r="C210" s="228" t="s">
        <v>303</v>
      </c>
      <c r="D210" s="229"/>
      <c r="E210" s="229"/>
      <c r="F210" s="229"/>
      <c r="G210" s="230"/>
      <c r="L210" s="180" t="s">
        <v>303</v>
      </c>
      <c r="O210" s="170">
        <v>3</v>
      </c>
    </row>
    <row r="211" spans="1:15" ht="12.75">
      <c r="A211" s="178"/>
      <c r="B211" s="179"/>
      <c r="C211" s="228"/>
      <c r="D211" s="229"/>
      <c r="E211" s="229"/>
      <c r="F211" s="229"/>
      <c r="G211" s="230"/>
      <c r="L211" s="180"/>
      <c r="O211" s="170">
        <v>3</v>
      </c>
    </row>
    <row r="212" spans="1:57" ht="12.75">
      <c r="A212" s="185"/>
      <c r="B212" s="186" t="s">
        <v>76</v>
      </c>
      <c r="C212" s="187" t="str">
        <f>CONCATENATE(B203," ",C203)</f>
        <v>784 Malby</v>
      </c>
      <c r="D212" s="188"/>
      <c r="E212" s="189"/>
      <c r="F212" s="190"/>
      <c r="G212" s="191">
        <f>SUM(G203:G211)</f>
        <v>0</v>
      </c>
      <c r="O212" s="170">
        <v>4</v>
      </c>
      <c r="BA212" s="192">
        <f>SUM(BA203:BA211)</f>
        <v>0</v>
      </c>
      <c r="BB212" s="192">
        <f>SUM(BB203:BB211)</f>
        <v>0</v>
      </c>
      <c r="BC212" s="192">
        <f>SUM(BC203:BC211)</f>
        <v>0</v>
      </c>
      <c r="BD212" s="192">
        <f>SUM(BD203:BD211)</f>
        <v>0</v>
      </c>
      <c r="BE212" s="192">
        <f>SUM(BE203:BE211)</f>
        <v>0</v>
      </c>
    </row>
    <row r="213" spans="1:15" ht="12.75">
      <c r="A213" s="163" t="s">
        <v>73</v>
      </c>
      <c r="B213" s="164" t="s">
        <v>304</v>
      </c>
      <c r="C213" s="165" t="s">
        <v>305</v>
      </c>
      <c r="D213" s="166"/>
      <c r="E213" s="167"/>
      <c r="F213" s="167"/>
      <c r="G213" s="168"/>
      <c r="H213" s="169"/>
      <c r="I213" s="169"/>
      <c r="O213" s="170">
        <v>1</v>
      </c>
    </row>
    <row r="214" spans="1:104" ht="12.75">
      <c r="A214" s="171">
        <v>61</v>
      </c>
      <c r="B214" s="172" t="s">
        <v>306</v>
      </c>
      <c r="C214" s="173" t="s">
        <v>307</v>
      </c>
      <c r="D214" s="174" t="s">
        <v>108</v>
      </c>
      <c r="E214" s="175">
        <v>67.5032</v>
      </c>
      <c r="F214" s="175"/>
      <c r="G214" s="176">
        <f>E214*F214</f>
        <v>0</v>
      </c>
      <c r="O214" s="170">
        <v>2</v>
      </c>
      <c r="AA214" s="146">
        <v>1</v>
      </c>
      <c r="AB214" s="146">
        <v>7</v>
      </c>
      <c r="AC214" s="146">
        <v>7</v>
      </c>
      <c r="AZ214" s="146">
        <v>2</v>
      </c>
      <c r="BA214" s="146">
        <f>IF(AZ214=1,G214,0)</f>
        <v>0</v>
      </c>
      <c r="BB214" s="146">
        <f>IF(AZ214=2,G214,0)</f>
        <v>0</v>
      </c>
      <c r="BC214" s="146">
        <f>IF(AZ214=3,G214,0)</f>
        <v>0</v>
      </c>
      <c r="BD214" s="146">
        <f>IF(AZ214=4,G214,0)</f>
        <v>0</v>
      </c>
      <c r="BE214" s="146">
        <f>IF(AZ214=5,G214,0)</f>
        <v>0</v>
      </c>
      <c r="CA214" s="177">
        <v>1</v>
      </c>
      <c r="CB214" s="177">
        <v>7</v>
      </c>
      <c r="CZ214" s="146">
        <v>0</v>
      </c>
    </row>
    <row r="215" spans="1:15" ht="12.75">
      <c r="A215" s="178"/>
      <c r="B215" s="181"/>
      <c r="C215" s="226" t="s">
        <v>308</v>
      </c>
      <c r="D215" s="227"/>
      <c r="E215" s="182">
        <v>19.44</v>
      </c>
      <c r="F215" s="183"/>
      <c r="G215" s="184"/>
      <c r="M215" s="180" t="s">
        <v>308</v>
      </c>
      <c r="O215" s="170"/>
    </row>
    <row r="216" spans="1:15" ht="22.5">
      <c r="A216" s="178"/>
      <c r="B216" s="181"/>
      <c r="C216" s="226" t="s">
        <v>309</v>
      </c>
      <c r="D216" s="227"/>
      <c r="E216" s="182">
        <v>30.238</v>
      </c>
      <c r="F216" s="183"/>
      <c r="G216" s="184"/>
      <c r="M216" s="180" t="s">
        <v>309</v>
      </c>
      <c r="O216" s="170"/>
    </row>
    <row r="217" spans="1:15" ht="12.75">
      <c r="A217" s="178"/>
      <c r="B217" s="181"/>
      <c r="C217" s="226" t="s">
        <v>310</v>
      </c>
      <c r="D217" s="227"/>
      <c r="E217" s="182">
        <v>17.8252</v>
      </c>
      <c r="F217" s="183"/>
      <c r="G217" s="184"/>
      <c r="M217" s="180" t="s">
        <v>310</v>
      </c>
      <c r="O217" s="170"/>
    </row>
    <row r="218" spans="1:104" ht="12.75">
      <c r="A218" s="171">
        <v>62</v>
      </c>
      <c r="B218" s="172" t="s">
        <v>311</v>
      </c>
      <c r="C218" s="173" t="s">
        <v>312</v>
      </c>
      <c r="D218" s="174" t="s">
        <v>313</v>
      </c>
      <c r="E218" s="175">
        <v>8</v>
      </c>
      <c r="F218" s="175"/>
      <c r="G218" s="176">
        <f>E218*F218</f>
        <v>0</v>
      </c>
      <c r="O218" s="170">
        <v>2</v>
      </c>
      <c r="AA218" s="146">
        <v>12</v>
      </c>
      <c r="AB218" s="146">
        <v>0</v>
      </c>
      <c r="AC218" s="146">
        <v>2</v>
      </c>
      <c r="AZ218" s="146">
        <v>2</v>
      </c>
      <c r="BA218" s="146">
        <f>IF(AZ218=1,G218,0)</f>
        <v>0</v>
      </c>
      <c r="BB218" s="146">
        <f>IF(AZ218=2,G218,0)</f>
        <v>0</v>
      </c>
      <c r="BC218" s="146">
        <f>IF(AZ218=3,G218,0)</f>
        <v>0</v>
      </c>
      <c r="BD218" s="146">
        <f>IF(AZ218=4,G218,0)</f>
        <v>0</v>
      </c>
      <c r="BE218" s="146">
        <f>IF(AZ218=5,G218,0)</f>
        <v>0</v>
      </c>
      <c r="CA218" s="177">
        <v>12</v>
      </c>
      <c r="CB218" s="177">
        <v>0</v>
      </c>
      <c r="CZ218" s="146">
        <v>0</v>
      </c>
    </row>
    <row r="219" spans="1:104" ht="12.75">
      <c r="A219" s="171">
        <v>63</v>
      </c>
      <c r="B219" s="172" t="s">
        <v>314</v>
      </c>
      <c r="C219" s="173" t="s">
        <v>315</v>
      </c>
      <c r="D219" s="174" t="s">
        <v>61</v>
      </c>
      <c r="E219" s="175">
        <v>135.480664</v>
      </c>
      <c r="F219" s="175"/>
      <c r="G219" s="176">
        <f>E219*F219</f>
        <v>0</v>
      </c>
      <c r="O219" s="170">
        <v>2</v>
      </c>
      <c r="AA219" s="146">
        <v>7</v>
      </c>
      <c r="AB219" s="146">
        <v>1002</v>
      </c>
      <c r="AC219" s="146">
        <v>5</v>
      </c>
      <c r="AZ219" s="146">
        <v>2</v>
      </c>
      <c r="BA219" s="146">
        <f>IF(AZ219=1,G219,0)</f>
        <v>0</v>
      </c>
      <c r="BB219" s="146">
        <f>IF(AZ219=2,G219,0)</f>
        <v>0</v>
      </c>
      <c r="BC219" s="146">
        <f>IF(AZ219=3,G219,0)</f>
        <v>0</v>
      </c>
      <c r="BD219" s="146">
        <f>IF(AZ219=4,G219,0)</f>
        <v>0</v>
      </c>
      <c r="BE219" s="146">
        <f>IF(AZ219=5,G219,0)</f>
        <v>0</v>
      </c>
      <c r="CA219" s="177">
        <v>7</v>
      </c>
      <c r="CB219" s="177">
        <v>1002</v>
      </c>
      <c r="CZ219" s="146">
        <v>0</v>
      </c>
    </row>
    <row r="220" spans="1:57" ht="12.75">
      <c r="A220" s="185"/>
      <c r="B220" s="186" t="s">
        <v>76</v>
      </c>
      <c r="C220" s="187" t="str">
        <f>CONCATENATE(B213," ",C213)</f>
        <v>787 Zasklívání</v>
      </c>
      <c r="D220" s="188"/>
      <c r="E220" s="189"/>
      <c r="F220" s="190"/>
      <c r="G220" s="191">
        <f>SUM(G213:G219)</f>
        <v>0</v>
      </c>
      <c r="O220" s="170">
        <v>4</v>
      </c>
      <c r="BA220" s="192">
        <f>SUM(BA213:BA219)</f>
        <v>0</v>
      </c>
      <c r="BB220" s="192">
        <f>SUM(BB213:BB219)</f>
        <v>0</v>
      </c>
      <c r="BC220" s="192">
        <f>SUM(BC213:BC219)</f>
        <v>0</v>
      </c>
      <c r="BD220" s="192">
        <f>SUM(BD213:BD219)</f>
        <v>0</v>
      </c>
      <c r="BE220" s="192">
        <f>SUM(BE213:BE219)</f>
        <v>0</v>
      </c>
    </row>
    <row r="221" spans="1:15" ht="12.75">
      <c r="A221" s="163" t="s">
        <v>73</v>
      </c>
      <c r="B221" s="164" t="s">
        <v>316</v>
      </c>
      <c r="C221" s="165" t="s">
        <v>317</v>
      </c>
      <c r="D221" s="166"/>
      <c r="E221" s="167"/>
      <c r="F221" s="167"/>
      <c r="G221" s="168"/>
      <c r="H221" s="169"/>
      <c r="I221" s="169"/>
      <c r="O221" s="170">
        <v>1</v>
      </c>
    </row>
    <row r="222" spans="1:104" ht="22.5">
      <c r="A222" s="171">
        <v>64</v>
      </c>
      <c r="B222" s="172" t="s">
        <v>316</v>
      </c>
      <c r="C222" s="173" t="s">
        <v>318</v>
      </c>
      <c r="D222" s="174" t="s">
        <v>267</v>
      </c>
      <c r="E222" s="175">
        <v>1</v>
      </c>
      <c r="F222" s="175"/>
      <c r="G222" s="176">
        <f>E222*F222</f>
        <v>0</v>
      </c>
      <c r="O222" s="170">
        <v>2</v>
      </c>
      <c r="AA222" s="146">
        <v>12</v>
      </c>
      <c r="AB222" s="146">
        <v>0</v>
      </c>
      <c r="AC222" s="146">
        <v>34</v>
      </c>
      <c r="AZ222" s="146">
        <v>4</v>
      </c>
      <c r="BA222" s="146">
        <f>IF(AZ222=1,G222,0)</f>
        <v>0</v>
      </c>
      <c r="BB222" s="146">
        <f>IF(AZ222=2,G222,0)</f>
        <v>0</v>
      </c>
      <c r="BC222" s="146">
        <f>IF(AZ222=3,G222,0)</f>
        <v>0</v>
      </c>
      <c r="BD222" s="146">
        <f>IF(AZ222=4,G222,0)</f>
        <v>0</v>
      </c>
      <c r="BE222" s="146">
        <f>IF(AZ222=5,G222,0)</f>
        <v>0</v>
      </c>
      <c r="CA222" s="177">
        <v>12</v>
      </c>
      <c r="CB222" s="177">
        <v>0</v>
      </c>
      <c r="CZ222" s="146">
        <v>0</v>
      </c>
    </row>
    <row r="223" spans="1:57" ht="12.75">
      <c r="A223" s="185"/>
      <c r="B223" s="186" t="s">
        <v>76</v>
      </c>
      <c r="C223" s="187" t="str">
        <f>CONCATENATE(B221," ",C221)</f>
        <v>M211 Hromosvod</v>
      </c>
      <c r="D223" s="188"/>
      <c r="E223" s="189"/>
      <c r="F223" s="190"/>
      <c r="G223" s="191">
        <f>SUM(G221:G222)</f>
        <v>0</v>
      </c>
      <c r="O223" s="170">
        <v>4</v>
      </c>
      <c r="BA223" s="192">
        <f>SUM(BA221:BA222)</f>
        <v>0</v>
      </c>
      <c r="BB223" s="192">
        <f>SUM(BB221:BB222)</f>
        <v>0</v>
      </c>
      <c r="BC223" s="192">
        <f>SUM(BC221:BC222)</f>
        <v>0</v>
      </c>
      <c r="BD223" s="192">
        <f>SUM(BD221:BD222)</f>
        <v>0</v>
      </c>
      <c r="BE223" s="192">
        <f>SUM(BE221:BE222)</f>
        <v>0</v>
      </c>
    </row>
    <row r="224" spans="1:15" ht="12.75">
      <c r="A224" s="163" t="s">
        <v>73</v>
      </c>
      <c r="B224" s="164" t="s">
        <v>319</v>
      </c>
      <c r="C224" s="165" t="s">
        <v>320</v>
      </c>
      <c r="D224" s="166"/>
      <c r="E224" s="167"/>
      <c r="F224" s="167"/>
      <c r="G224" s="168"/>
      <c r="H224" s="169"/>
      <c r="I224" s="169"/>
      <c r="O224" s="170">
        <v>1</v>
      </c>
    </row>
    <row r="225" spans="1:104" ht="12.75">
      <c r="A225" s="171">
        <v>65</v>
      </c>
      <c r="B225" s="172" t="s">
        <v>321</v>
      </c>
      <c r="C225" s="173" t="s">
        <v>322</v>
      </c>
      <c r="D225" s="174" t="s">
        <v>95</v>
      </c>
      <c r="E225" s="175">
        <v>8.1253532</v>
      </c>
      <c r="F225" s="175"/>
      <c r="G225" s="176">
        <f>E225*F225</f>
        <v>0</v>
      </c>
      <c r="O225" s="170">
        <v>2</v>
      </c>
      <c r="AA225" s="146">
        <v>8</v>
      </c>
      <c r="AB225" s="146">
        <v>0</v>
      </c>
      <c r="AC225" s="146">
        <v>3</v>
      </c>
      <c r="AZ225" s="146">
        <v>1</v>
      </c>
      <c r="BA225" s="146">
        <f>IF(AZ225=1,G225,0)</f>
        <v>0</v>
      </c>
      <c r="BB225" s="146">
        <f>IF(AZ225=2,G225,0)</f>
        <v>0</v>
      </c>
      <c r="BC225" s="146">
        <f>IF(AZ225=3,G225,0)</f>
        <v>0</v>
      </c>
      <c r="BD225" s="146">
        <f>IF(AZ225=4,G225,0)</f>
        <v>0</v>
      </c>
      <c r="BE225" s="146">
        <f>IF(AZ225=5,G225,0)</f>
        <v>0</v>
      </c>
      <c r="CA225" s="177">
        <v>8</v>
      </c>
      <c r="CB225" s="177">
        <v>0</v>
      </c>
      <c r="CZ225" s="146">
        <v>0</v>
      </c>
    </row>
    <row r="226" spans="1:104" ht="12.75">
      <c r="A226" s="171">
        <v>66</v>
      </c>
      <c r="B226" s="172" t="s">
        <v>323</v>
      </c>
      <c r="C226" s="173" t="s">
        <v>324</v>
      </c>
      <c r="D226" s="174" t="s">
        <v>95</v>
      </c>
      <c r="E226" s="175">
        <v>81.253532</v>
      </c>
      <c r="F226" s="175"/>
      <c r="G226" s="176">
        <f>E226*F226</f>
        <v>0</v>
      </c>
      <c r="O226" s="170">
        <v>2</v>
      </c>
      <c r="AA226" s="146">
        <v>8</v>
      </c>
      <c r="AB226" s="146">
        <v>0</v>
      </c>
      <c r="AC226" s="146">
        <v>3</v>
      </c>
      <c r="AZ226" s="146">
        <v>1</v>
      </c>
      <c r="BA226" s="146">
        <f>IF(AZ226=1,G226,0)</f>
        <v>0</v>
      </c>
      <c r="BB226" s="146">
        <f>IF(AZ226=2,G226,0)</f>
        <v>0</v>
      </c>
      <c r="BC226" s="146">
        <f>IF(AZ226=3,G226,0)</f>
        <v>0</v>
      </c>
      <c r="BD226" s="146">
        <f>IF(AZ226=4,G226,0)</f>
        <v>0</v>
      </c>
      <c r="BE226" s="146">
        <f>IF(AZ226=5,G226,0)</f>
        <v>0</v>
      </c>
      <c r="CA226" s="177">
        <v>8</v>
      </c>
      <c r="CB226" s="177">
        <v>0</v>
      </c>
      <c r="CZ226" s="146">
        <v>0</v>
      </c>
    </row>
    <row r="227" spans="1:104" ht="12.75">
      <c r="A227" s="171">
        <v>67</v>
      </c>
      <c r="B227" s="172" t="s">
        <v>325</v>
      </c>
      <c r="C227" s="173" t="s">
        <v>326</v>
      </c>
      <c r="D227" s="174" t="s">
        <v>95</v>
      </c>
      <c r="E227" s="175">
        <v>8.1253532</v>
      </c>
      <c r="F227" s="175"/>
      <c r="G227" s="176">
        <f>E227*F227</f>
        <v>0</v>
      </c>
      <c r="O227" s="170">
        <v>2</v>
      </c>
      <c r="AA227" s="146">
        <v>8</v>
      </c>
      <c r="AB227" s="146">
        <v>0</v>
      </c>
      <c r="AC227" s="146">
        <v>3</v>
      </c>
      <c r="AZ227" s="146">
        <v>1</v>
      </c>
      <c r="BA227" s="146">
        <f>IF(AZ227=1,G227,0)</f>
        <v>0</v>
      </c>
      <c r="BB227" s="146">
        <f>IF(AZ227=2,G227,0)</f>
        <v>0</v>
      </c>
      <c r="BC227" s="146">
        <f>IF(AZ227=3,G227,0)</f>
        <v>0</v>
      </c>
      <c r="BD227" s="146">
        <f>IF(AZ227=4,G227,0)</f>
        <v>0</v>
      </c>
      <c r="BE227" s="146">
        <f>IF(AZ227=5,G227,0)</f>
        <v>0</v>
      </c>
      <c r="CA227" s="177">
        <v>8</v>
      </c>
      <c r="CB227" s="177">
        <v>0</v>
      </c>
      <c r="CZ227" s="146">
        <v>0</v>
      </c>
    </row>
    <row r="228" spans="1:57" ht="12.75">
      <c r="A228" s="185"/>
      <c r="B228" s="186" t="s">
        <v>76</v>
      </c>
      <c r="C228" s="187" t="str">
        <f>CONCATENATE(B224," ",C224)</f>
        <v>D96 Přesuny suti a vybouraných hmot</v>
      </c>
      <c r="D228" s="188"/>
      <c r="E228" s="189"/>
      <c r="F228" s="190"/>
      <c r="G228" s="191">
        <f>SUM(G224:G227)</f>
        <v>0</v>
      </c>
      <c r="O228" s="170">
        <v>4</v>
      </c>
      <c r="BA228" s="192">
        <f>SUM(BA224:BA227)</f>
        <v>0</v>
      </c>
      <c r="BB228" s="192">
        <f>SUM(BB224:BB227)</f>
        <v>0</v>
      </c>
      <c r="BC228" s="192">
        <f>SUM(BC224:BC227)</f>
        <v>0</v>
      </c>
      <c r="BD228" s="192">
        <f>SUM(BD224:BD227)</f>
        <v>0</v>
      </c>
      <c r="BE228" s="192">
        <f>SUM(BE224:BE227)</f>
        <v>0</v>
      </c>
    </row>
    <row r="229" ht="12.75">
      <c r="E229" s="146"/>
    </row>
    <row r="230" ht="12.75">
      <c r="E230" s="146"/>
    </row>
    <row r="231" ht="12.75">
      <c r="E231" s="146"/>
    </row>
    <row r="232" ht="12.75">
      <c r="E232" s="146"/>
    </row>
    <row r="233" ht="12.75">
      <c r="E233" s="146"/>
    </row>
    <row r="234" ht="12.75">
      <c r="E234" s="146"/>
    </row>
    <row r="235" ht="12.75">
      <c r="E235" s="146"/>
    </row>
    <row r="236" ht="12.75">
      <c r="E236" s="146"/>
    </row>
    <row r="237" ht="12.75">
      <c r="E237" s="146"/>
    </row>
    <row r="238" ht="12.75">
      <c r="E238" s="146"/>
    </row>
    <row r="239" ht="12.75">
      <c r="E239" s="146"/>
    </row>
    <row r="240" ht="12.75">
      <c r="E240" s="146"/>
    </row>
    <row r="241" ht="12.75">
      <c r="E241" s="146"/>
    </row>
    <row r="242" ht="12.75">
      <c r="E242" s="146"/>
    </row>
    <row r="243" ht="12.75">
      <c r="E243" s="146"/>
    </row>
    <row r="244" ht="12.75">
      <c r="E244" s="146"/>
    </row>
    <row r="245" ht="12.75">
      <c r="E245" s="146"/>
    </row>
    <row r="246" ht="12.75">
      <c r="E246" s="146"/>
    </row>
    <row r="247" ht="12.75">
      <c r="E247" s="146"/>
    </row>
    <row r="248" ht="12.75">
      <c r="E248" s="146"/>
    </row>
    <row r="249" ht="12.75">
      <c r="E249" s="146"/>
    </row>
    <row r="250" ht="12.75">
      <c r="E250" s="146"/>
    </row>
    <row r="251" ht="12.75">
      <c r="E251" s="146"/>
    </row>
    <row r="252" spans="1:7" ht="12.75">
      <c r="A252" s="193"/>
      <c r="B252" s="193"/>
      <c r="C252" s="193"/>
      <c r="D252" s="193"/>
      <c r="E252" s="193"/>
      <c r="F252" s="193"/>
      <c r="G252" s="193"/>
    </row>
    <row r="253" spans="1:7" ht="12.75">
      <c r="A253" s="193"/>
      <c r="B253" s="193"/>
      <c r="C253" s="193"/>
      <c r="D253" s="193"/>
      <c r="E253" s="193"/>
      <c r="F253" s="193"/>
      <c r="G253" s="193"/>
    </row>
    <row r="254" spans="1:7" ht="12.75">
      <c r="A254" s="193"/>
      <c r="B254" s="193"/>
      <c r="C254" s="193"/>
      <c r="D254" s="193"/>
      <c r="E254" s="193"/>
      <c r="F254" s="193"/>
      <c r="G254" s="193"/>
    </row>
    <row r="255" spans="1:7" ht="12.75">
      <c r="A255" s="193"/>
      <c r="B255" s="193"/>
      <c r="C255" s="193"/>
      <c r="D255" s="193"/>
      <c r="E255" s="193"/>
      <c r="F255" s="193"/>
      <c r="G255" s="193"/>
    </row>
    <row r="256" ht="12.75">
      <c r="E256" s="146"/>
    </row>
    <row r="257" ht="12.75">
      <c r="E257" s="146"/>
    </row>
    <row r="258" ht="12.75">
      <c r="E258" s="146"/>
    </row>
    <row r="259" ht="12.75">
      <c r="E259" s="146"/>
    </row>
    <row r="260" ht="12.75">
      <c r="E260" s="146"/>
    </row>
    <row r="261" ht="12.75">
      <c r="E261" s="146"/>
    </row>
    <row r="262" ht="12.75">
      <c r="E262" s="146"/>
    </row>
    <row r="263" ht="12.75">
      <c r="E263" s="146"/>
    </row>
    <row r="264" ht="12.75">
      <c r="E264" s="146"/>
    </row>
    <row r="265" ht="12.75">
      <c r="E265" s="146"/>
    </row>
    <row r="266" ht="12.75">
      <c r="E266" s="146"/>
    </row>
    <row r="267" ht="12.75">
      <c r="E267" s="146"/>
    </row>
    <row r="268" ht="12.75">
      <c r="E268" s="146"/>
    </row>
    <row r="269" ht="12.75">
      <c r="E269" s="146"/>
    </row>
    <row r="270" ht="12.75">
      <c r="E270" s="146"/>
    </row>
    <row r="271" ht="12.75">
      <c r="E271" s="146"/>
    </row>
    <row r="272" ht="12.75">
      <c r="E272" s="146"/>
    </row>
    <row r="273" ht="12.75">
      <c r="E273" s="146"/>
    </row>
    <row r="274" ht="12.75">
      <c r="E274" s="146"/>
    </row>
    <row r="275" ht="12.75">
      <c r="E275" s="146"/>
    </row>
    <row r="276" ht="12.75">
      <c r="E276" s="146"/>
    </row>
    <row r="277" ht="12.75">
      <c r="E277" s="146"/>
    </row>
    <row r="278" ht="12.75">
      <c r="E278" s="146"/>
    </row>
    <row r="279" ht="12.75">
      <c r="E279" s="146"/>
    </row>
    <row r="280" ht="12.75">
      <c r="E280" s="146"/>
    </row>
    <row r="281" ht="12.75">
      <c r="E281" s="146"/>
    </row>
    <row r="282" ht="12.75">
      <c r="E282" s="146"/>
    </row>
    <row r="283" ht="12.75">
      <c r="E283" s="146"/>
    </row>
    <row r="284" ht="12.75">
      <c r="E284" s="146"/>
    </row>
    <row r="285" ht="12.75">
      <c r="E285" s="146"/>
    </row>
    <row r="286" ht="12.75">
      <c r="E286" s="146"/>
    </row>
    <row r="287" spans="1:2" ht="12.75">
      <c r="A287" s="194"/>
      <c r="B287" s="194"/>
    </row>
    <row r="288" spans="1:7" ht="12.75">
      <c r="A288" s="193"/>
      <c r="B288" s="193"/>
      <c r="C288" s="196"/>
      <c r="D288" s="196"/>
      <c r="E288" s="197"/>
      <c r="F288" s="196"/>
      <c r="G288" s="198"/>
    </row>
    <row r="289" spans="1:7" ht="12.75">
      <c r="A289" s="199"/>
      <c r="B289" s="199"/>
      <c r="C289" s="193"/>
      <c r="D289" s="193"/>
      <c r="E289" s="200"/>
      <c r="F289" s="193"/>
      <c r="G289" s="193"/>
    </row>
    <row r="290" spans="1:7" ht="12.75">
      <c r="A290" s="193"/>
      <c r="B290" s="193"/>
      <c r="C290" s="193"/>
      <c r="D290" s="193"/>
      <c r="E290" s="200"/>
      <c r="F290" s="193"/>
      <c r="G290" s="193"/>
    </row>
    <row r="291" spans="1:7" ht="12.75">
      <c r="A291" s="193"/>
      <c r="B291" s="193"/>
      <c r="C291" s="193"/>
      <c r="D291" s="193"/>
      <c r="E291" s="200"/>
      <c r="F291" s="193"/>
      <c r="G291" s="193"/>
    </row>
    <row r="292" spans="1:7" ht="12.75">
      <c r="A292" s="193"/>
      <c r="B292" s="193"/>
      <c r="C292" s="193"/>
      <c r="D292" s="193"/>
      <c r="E292" s="200"/>
      <c r="F292" s="193"/>
      <c r="G292" s="193"/>
    </row>
    <row r="293" spans="1:7" ht="12.75">
      <c r="A293" s="193"/>
      <c r="B293" s="193"/>
      <c r="C293" s="193"/>
      <c r="D293" s="193"/>
      <c r="E293" s="200"/>
      <c r="F293" s="193"/>
      <c r="G293" s="193"/>
    </row>
    <row r="294" spans="1:7" ht="12.75">
      <c r="A294" s="193"/>
      <c r="B294" s="193"/>
      <c r="C294" s="193"/>
      <c r="D294" s="193"/>
      <c r="E294" s="200"/>
      <c r="F294" s="193"/>
      <c r="G294" s="193"/>
    </row>
    <row r="295" spans="1:7" ht="12.75">
      <c r="A295" s="193"/>
      <c r="B295" s="193"/>
      <c r="C295" s="193"/>
      <c r="D295" s="193"/>
      <c r="E295" s="200"/>
      <c r="F295" s="193"/>
      <c r="G295" s="193"/>
    </row>
    <row r="296" spans="1:7" ht="12.75">
      <c r="A296" s="193"/>
      <c r="B296" s="193"/>
      <c r="C296" s="193"/>
      <c r="D296" s="193"/>
      <c r="E296" s="200"/>
      <c r="F296" s="193"/>
      <c r="G296" s="193"/>
    </row>
    <row r="297" spans="1:7" ht="12.75">
      <c r="A297" s="193"/>
      <c r="B297" s="193"/>
      <c r="C297" s="193"/>
      <c r="D297" s="193"/>
      <c r="E297" s="200"/>
      <c r="F297" s="193"/>
      <c r="G297" s="193"/>
    </row>
    <row r="298" spans="1:7" ht="12.75">
      <c r="A298" s="193"/>
      <c r="B298" s="193"/>
      <c r="C298" s="193"/>
      <c r="D298" s="193"/>
      <c r="E298" s="200"/>
      <c r="F298" s="193"/>
      <c r="G298" s="193"/>
    </row>
    <row r="299" spans="1:7" ht="12.75">
      <c r="A299" s="193"/>
      <c r="B299" s="193"/>
      <c r="C299" s="193"/>
      <c r="D299" s="193"/>
      <c r="E299" s="200"/>
      <c r="F299" s="193"/>
      <c r="G299" s="193"/>
    </row>
    <row r="300" spans="1:7" ht="12.75">
      <c r="A300" s="193"/>
      <c r="B300" s="193"/>
      <c r="C300" s="193"/>
      <c r="D300" s="193"/>
      <c r="E300" s="200"/>
      <c r="F300" s="193"/>
      <c r="G300" s="193"/>
    </row>
    <row r="301" spans="1:7" ht="12.75">
      <c r="A301" s="193"/>
      <c r="B301" s="193"/>
      <c r="C301" s="193"/>
      <c r="D301" s="193"/>
      <c r="E301" s="200"/>
      <c r="F301" s="193"/>
      <c r="G301" s="193"/>
    </row>
  </sheetData>
  <mergeCells count="121">
    <mergeCell ref="C20:G20"/>
    <mergeCell ref="C21:D21"/>
    <mergeCell ref="A1:G1"/>
    <mergeCell ref="A3:B3"/>
    <mergeCell ref="A4:B4"/>
    <mergeCell ref="E4:G4"/>
    <mergeCell ref="C9:D9"/>
    <mergeCell ref="C13:G13"/>
    <mergeCell ref="C14:G14"/>
    <mergeCell ref="C16:D16"/>
    <mergeCell ref="C29:G29"/>
    <mergeCell ref="C30:D30"/>
    <mergeCell ref="C32:G32"/>
    <mergeCell ref="C33:G33"/>
    <mergeCell ref="C25:G25"/>
    <mergeCell ref="C26:G26"/>
    <mergeCell ref="C27:G27"/>
    <mergeCell ref="C28:G28"/>
    <mergeCell ref="C34:G34"/>
    <mergeCell ref="C35:G35"/>
    <mergeCell ref="C37:G37"/>
    <mergeCell ref="C38:D38"/>
    <mergeCell ref="C48:G48"/>
    <mergeCell ref="C49:G49"/>
    <mergeCell ref="C50:G50"/>
    <mergeCell ref="C51:G51"/>
    <mergeCell ref="C43:G43"/>
    <mergeCell ref="C44:G44"/>
    <mergeCell ref="C45:G45"/>
    <mergeCell ref="C46:G46"/>
    <mergeCell ref="C52:G52"/>
    <mergeCell ref="C54:G54"/>
    <mergeCell ref="C55:G55"/>
    <mergeCell ref="C56:G56"/>
    <mergeCell ref="C57:G57"/>
    <mergeCell ref="C58:G58"/>
    <mergeCell ref="C60:G60"/>
    <mergeCell ref="C61:G61"/>
    <mergeCell ref="C62:G62"/>
    <mergeCell ref="C63:G63"/>
    <mergeCell ref="C64:G64"/>
    <mergeCell ref="C65:G65"/>
    <mergeCell ref="C67:G67"/>
    <mergeCell ref="C68:G68"/>
    <mergeCell ref="C69:G69"/>
    <mergeCell ref="C70:G70"/>
    <mergeCell ref="C72:G72"/>
    <mergeCell ref="C73:G73"/>
    <mergeCell ref="C74:G74"/>
    <mergeCell ref="C75:G75"/>
    <mergeCell ref="C77:G77"/>
    <mergeCell ref="C78:G78"/>
    <mergeCell ref="C79:G79"/>
    <mergeCell ref="C80:D80"/>
    <mergeCell ref="C82:D82"/>
    <mergeCell ref="C85:G85"/>
    <mergeCell ref="C86:D86"/>
    <mergeCell ref="C87:D87"/>
    <mergeCell ref="C89:G89"/>
    <mergeCell ref="C90:D90"/>
    <mergeCell ref="C92:G92"/>
    <mergeCell ref="C93:G93"/>
    <mergeCell ref="C94:D94"/>
    <mergeCell ref="C95:D95"/>
    <mergeCell ref="C97:G97"/>
    <mergeCell ref="C98:D98"/>
    <mergeCell ref="C106:D106"/>
    <mergeCell ref="C107:D107"/>
    <mergeCell ref="C108:D108"/>
    <mergeCell ref="C100:G100"/>
    <mergeCell ref="C101:D101"/>
    <mergeCell ref="C103:G103"/>
    <mergeCell ref="C104:G104"/>
    <mergeCell ref="C124:D124"/>
    <mergeCell ref="C112:G112"/>
    <mergeCell ref="C113:G113"/>
    <mergeCell ref="C114:D114"/>
    <mergeCell ref="C116:G116"/>
    <mergeCell ref="C117:G117"/>
    <mergeCell ref="C118:G118"/>
    <mergeCell ref="C119:G119"/>
    <mergeCell ref="C120:D120"/>
    <mergeCell ref="C144:G144"/>
    <mergeCell ref="C145:D145"/>
    <mergeCell ref="C128:D128"/>
    <mergeCell ref="C130:D130"/>
    <mergeCell ref="C133:D133"/>
    <mergeCell ref="C140:G140"/>
    <mergeCell ref="C141:G141"/>
    <mergeCell ref="C142:G142"/>
    <mergeCell ref="C143:G143"/>
    <mergeCell ref="C163:G163"/>
    <mergeCell ref="C164:D164"/>
    <mergeCell ref="C149:G149"/>
    <mergeCell ref="C150:G150"/>
    <mergeCell ref="C151:G151"/>
    <mergeCell ref="C153:G153"/>
    <mergeCell ref="C154:G154"/>
    <mergeCell ref="C155:D155"/>
    <mergeCell ref="C156:D156"/>
    <mergeCell ref="C176:D176"/>
    <mergeCell ref="C179:G179"/>
    <mergeCell ref="C180:G180"/>
    <mergeCell ref="C182:G182"/>
    <mergeCell ref="C170:D170"/>
    <mergeCell ref="C172:D172"/>
    <mergeCell ref="C174:G174"/>
    <mergeCell ref="C175:G175"/>
    <mergeCell ref="C195:D195"/>
    <mergeCell ref="C200:D200"/>
    <mergeCell ref="C201:D201"/>
    <mergeCell ref="C183:G183"/>
    <mergeCell ref="C215:D215"/>
    <mergeCell ref="C216:D216"/>
    <mergeCell ref="C217:D217"/>
    <mergeCell ref="C205:G205"/>
    <mergeCell ref="C206:G206"/>
    <mergeCell ref="C207:D207"/>
    <mergeCell ref="C209:G209"/>
    <mergeCell ref="C210:G210"/>
    <mergeCell ref="C211:G21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Libor Kučera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Libor Kučera</dc:creator>
  <cp:keywords/>
  <dc:description/>
  <cp:lastModifiedBy>rademi</cp:lastModifiedBy>
  <dcterms:created xsi:type="dcterms:W3CDTF">2013-02-07T15:57:25Z</dcterms:created>
  <dcterms:modified xsi:type="dcterms:W3CDTF">2013-04-24T12:39:40Z</dcterms:modified>
  <cp:category/>
  <cp:version/>
  <cp:contentType/>
  <cp:contentStatus/>
</cp:coreProperties>
</file>