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45" windowWidth="15015" windowHeight="8745" activeTab="1"/>
  </bookViews>
  <sheets>
    <sheet name="Krycí list" sheetId="1" r:id="rId1"/>
    <sheet name="Rekapitulace" sheetId="2" r:id="rId2"/>
    <sheet name="Položky" sheetId="3" r:id="rId3"/>
  </sheets>
  <definedNames>
    <definedName name="cisloobjektu">'Krycí list'!$A$5</definedName>
    <definedName name="cislostavby">'Krycí list'!$A$7</definedName>
    <definedName name="Datum">'Krycí list'!$B$27</definedName>
    <definedName name="Dil">'Rekapitulace'!$A$6</definedName>
    <definedName name="Dodavka">'Rekapitulace'!$G$23</definedName>
    <definedName name="Dodavka0">'Položky'!#REF!</definedName>
    <definedName name="HSV">'Rekapitulace'!$E$23</definedName>
    <definedName name="HSV0">'Položky'!#REF!</definedName>
    <definedName name="HZS">'Rekapitulace'!$I$23</definedName>
    <definedName name="HZS0">'Položky'!#REF!</definedName>
    <definedName name="JKSO">'Krycí list'!$G$2</definedName>
    <definedName name="MJ">'Krycí list'!$G$5</definedName>
    <definedName name="Mont">'Rekapitulace'!$H$23</definedName>
    <definedName name="Montaz0">'Položky'!#REF!</definedName>
    <definedName name="NazevDilu">'Rekapitulace'!$B$6</definedName>
    <definedName name="nazevobjektu">'Krycí list'!$C$5</definedName>
    <definedName name="nazevstavby">'Krycí list'!$C$7</definedName>
    <definedName name="_xlnm.Print_Titles" localSheetId="2">'Položky'!$1:$6</definedName>
    <definedName name="_xlnm.Print_Titles" localSheetId="1">'Rekapitulace'!$1:$6</definedName>
    <definedName name="Objednatel">'Krycí list'!$C$10</definedName>
    <definedName name="_xlnm.Print_Area" localSheetId="0">'Krycí list'!$A$1:$G$53</definedName>
    <definedName name="_xlnm.Print_Area" localSheetId="2">'Položky'!$A$1:$G$153</definedName>
    <definedName name="_xlnm.Print_Area" localSheetId="1">'Rekapitulace'!$A$1:$I$37</definedName>
    <definedName name="PocetMJ">'Krycí list'!$G$6</definedName>
    <definedName name="Poznamka">'Krycí list'!$B$37</definedName>
    <definedName name="Projektant">'Krycí list'!$C$8</definedName>
    <definedName name="PSV">'Rekapitulace'!$F$23</definedName>
    <definedName name="PSV0">'Položky'!#REF!</definedName>
    <definedName name="SazbaDPH1">'Krycí list'!$C$30</definedName>
    <definedName name="SazbaDPH2">'Krycí list'!$C$32</definedName>
    <definedName name="SloupecCC">'Položky'!$G$6</definedName>
    <definedName name="SloupecCisloPol">'Položky'!$B$6</definedName>
    <definedName name="SloupecJC">'Položky'!$F$6</definedName>
    <definedName name="SloupecMJ">'Položky'!$D$6</definedName>
    <definedName name="SloupecMnozstvi">'Položky'!$E$6</definedName>
    <definedName name="SloupecNazPol">'Položky'!$C$6</definedName>
    <definedName name="SloupecPC">'Položky'!$A$6</definedName>
    <definedName name="solver_lin" localSheetId="2" hidden="1">0</definedName>
    <definedName name="solver_num" localSheetId="2" hidden="1">0</definedName>
    <definedName name="solver_opt" localSheetId="2" hidden="1">'Položky'!#REF!</definedName>
    <definedName name="solver_typ" localSheetId="2" hidden="1">1</definedName>
    <definedName name="solver_val" localSheetId="2" hidden="1">0</definedName>
    <definedName name="Typ">'Položky'!#REF!</definedName>
    <definedName name="VRN">'Rekapitulace'!$H$36</definedName>
    <definedName name="VRNKc">'Rekapitulace'!#REF!</definedName>
    <definedName name="VRNnazev">'Rekapitulace'!#REF!</definedName>
    <definedName name="VRNproc">'Rekapitulace'!#REF!</definedName>
    <definedName name="VRNzakl">'Rekapitulace'!#REF!</definedName>
    <definedName name="Zakazka">'Krycí list'!$G$11</definedName>
    <definedName name="Zaklad22">'Krycí list'!$F$32</definedName>
    <definedName name="Zaklad5">'Krycí list'!$F$30</definedName>
    <definedName name="Zhotovitel">'Krycí list'!$C$11:$E$11</definedName>
  </definedNames>
  <calcPr fullCalcOnLoad="1"/>
</workbook>
</file>

<file path=xl/sharedStrings.xml><?xml version="1.0" encoding="utf-8"?>
<sst xmlns="http://schemas.openxmlformats.org/spreadsheetml/2006/main" count="449" uniqueCount="264">
  <si>
    <t>Rozpočet</t>
  </si>
  <si>
    <t xml:space="preserve">JKSO </t>
  </si>
  <si>
    <t>Objekt</t>
  </si>
  <si>
    <t>Název objektu</t>
  </si>
  <si>
    <t xml:space="preserve">SKP </t>
  </si>
  <si>
    <t xml:space="preserve"> </t>
  </si>
  <si>
    <t>Měrná jednotka</t>
  </si>
  <si>
    <t>Stavba</t>
  </si>
  <si>
    <t>Název stavby</t>
  </si>
  <si>
    <t>Počet jednotek</t>
  </si>
  <si>
    <t>Náklady na m.j.</t>
  </si>
  <si>
    <t>Projektant</t>
  </si>
  <si>
    <t>Typ rozpočtu</t>
  </si>
  <si>
    <t>Zpracovatel projektu</t>
  </si>
  <si>
    <t>Objednatel</t>
  </si>
  <si>
    <t>Dodavatel</t>
  </si>
  <si>
    <t xml:space="preserve">Zakázkové číslo </t>
  </si>
  <si>
    <t>Rozpočtoval</t>
  </si>
  <si>
    <t>Počet listů</t>
  </si>
  <si>
    <t>ROZPOČTOVÉ NÁKLADY</t>
  </si>
  <si>
    <t>Základní rozpočtové náklady</t>
  </si>
  <si>
    <t>Ostatní rozpočtové náklady</t>
  </si>
  <si>
    <t>HSV celkem</t>
  </si>
  <si>
    <t>Z</t>
  </si>
  <si>
    <t>PSV celkem</t>
  </si>
  <si>
    <t>R</t>
  </si>
  <si>
    <t>M práce celkem</t>
  </si>
  <si>
    <t>N</t>
  </si>
  <si>
    <t>M dodávky celkem</t>
  </si>
  <si>
    <t>ZRN celkem</t>
  </si>
  <si>
    <t>HZS</t>
  </si>
  <si>
    <t>ZRN+HZS</t>
  </si>
  <si>
    <t>Ostatní náklady neuvedené</t>
  </si>
  <si>
    <t>ZRN+ost.náklady+HZS</t>
  </si>
  <si>
    <t>Ostatní náklady celkem</t>
  </si>
  <si>
    <t>Vypracoval</t>
  </si>
  <si>
    <t>Za zhotovitele</t>
  </si>
  <si>
    <t>Za objednatele</t>
  </si>
  <si>
    <t>Jméno :</t>
  </si>
  <si>
    <t>Datum :</t>
  </si>
  <si>
    <t>Podpis :</t>
  </si>
  <si>
    <t>Podpis:</t>
  </si>
  <si>
    <t>Základ pro DPH</t>
  </si>
  <si>
    <t xml:space="preserve">%  </t>
  </si>
  <si>
    <t>DPH</t>
  </si>
  <si>
    <t xml:space="preserve">% </t>
  </si>
  <si>
    <t>CENA ZA OBJEKT CELKEM</t>
  </si>
  <si>
    <t>Poznámka :</t>
  </si>
  <si>
    <t>Stavba :</t>
  </si>
  <si>
    <t>Rozpočet :</t>
  </si>
  <si>
    <t>Objekt :</t>
  </si>
  <si>
    <t>REKAPITULACE  STAVEBNÍCH  DÍLŮ</t>
  </si>
  <si>
    <t>Stavební díl</t>
  </si>
  <si>
    <t>HSV</t>
  </si>
  <si>
    <t>PSV</t>
  </si>
  <si>
    <t>Dodávka</t>
  </si>
  <si>
    <t>Montáž</t>
  </si>
  <si>
    <t>CELKEM  OBJEKT</t>
  </si>
  <si>
    <t>VEDLEJŠÍ ROZPOČTOVÉ  NÁKLADY</t>
  </si>
  <si>
    <t>Název VRN</t>
  </si>
  <si>
    <t>Kč</t>
  </si>
  <si>
    <t>%</t>
  </si>
  <si>
    <t>Základna</t>
  </si>
  <si>
    <t>CELKEM VRN</t>
  </si>
  <si>
    <t xml:space="preserve">Položkový rozpočet </t>
  </si>
  <si>
    <t>Rozpočet:</t>
  </si>
  <si>
    <t>P.č.</t>
  </si>
  <si>
    <t>Číslo položky</t>
  </si>
  <si>
    <t>Název položky</t>
  </si>
  <si>
    <t>MJ</t>
  </si>
  <si>
    <t>množství</t>
  </si>
  <si>
    <t>cena / MJ</t>
  </si>
  <si>
    <t>celkem (Kč)</t>
  </si>
  <si>
    <t>Díl:</t>
  </si>
  <si>
    <t>ks</t>
  </si>
  <si>
    <t>Celkem za</t>
  </si>
  <si>
    <t>RN 443</t>
  </si>
  <si>
    <t>SO01</t>
  </si>
  <si>
    <t>Učebny, laboratoře</t>
  </si>
  <si>
    <t>Stavební úpravy v učebnách</t>
  </si>
  <si>
    <t>3</t>
  </si>
  <si>
    <t>Svislé a kompletní konstrukce</t>
  </si>
  <si>
    <t>342266111RT5</t>
  </si>
  <si>
    <t>Obklad stěn sádrokartonem na ocelovou konstrukci desky standard tl. 12,5 mm, Orsil tl. 10 cm</t>
  </si>
  <si>
    <t>m2</t>
  </si>
  <si>
    <t>Laboratoř fyziky:6,5*3,9</t>
  </si>
  <si>
    <t>342280012RAA</t>
  </si>
  <si>
    <t>Příčka z desek sádrokarton., s izolací, tl. 100 mm ocel. nosná kce, deska standard 12,5 mm,</t>
  </si>
  <si>
    <t>Učebna biologie:1,4*3,9+1,9*3,9-0,9*2</t>
  </si>
  <si>
    <t>342280060RAA</t>
  </si>
  <si>
    <t>Podhled zavěšený z desek sádrokartonových ocel. nosná kce, deska standard 12,5 mm</t>
  </si>
  <si>
    <t>Učebna biologie vstup:1,4*1,9</t>
  </si>
  <si>
    <t>61</t>
  </si>
  <si>
    <t>Upravy povrchů vnitřní</t>
  </si>
  <si>
    <t>612451071R00</t>
  </si>
  <si>
    <t xml:space="preserve">Vyspravení povrchu vnitřních bet. stěn maltou MC </t>
  </si>
  <si>
    <t>Učebna biologie:2*2+0,5*(2*3)</t>
  </si>
  <si>
    <t>612473182R00</t>
  </si>
  <si>
    <t xml:space="preserve">Omítka vnitřního zdiva ze suché směsi, štuková </t>
  </si>
  <si>
    <t>Učebna biologie - nika:7</t>
  </si>
  <si>
    <t>64</t>
  </si>
  <si>
    <t>Výplně otvorů</t>
  </si>
  <si>
    <t>642942111RT5</t>
  </si>
  <si>
    <t>Osazení zárubní dveřních ocelových, pl. do 2,5 m2 včetně dodávky zárubně CgH  90 x 197 x 11 cm</t>
  </si>
  <si>
    <t>kus</t>
  </si>
  <si>
    <t>učebna biologie a fyziky:2</t>
  </si>
  <si>
    <t>94</t>
  </si>
  <si>
    <t>Lešení a stavební výtahy</t>
  </si>
  <si>
    <t>941955003R00</t>
  </si>
  <si>
    <t xml:space="preserve">Lešení lehké pomocné, výška podlahy do 2,5 m </t>
  </si>
  <si>
    <t>Přípravna chemie:35</t>
  </si>
  <si>
    <t>Laboratoř chemie:60</t>
  </si>
  <si>
    <t>Učebna chemie:57</t>
  </si>
  <si>
    <t>Laboratoř bilologie:45</t>
  </si>
  <si>
    <t>Učebna fyziky:60</t>
  </si>
  <si>
    <t>Laboratoř fyzika:38</t>
  </si>
  <si>
    <t>95</t>
  </si>
  <si>
    <t>Dokončovací konstrukce na pozemních stavbách</t>
  </si>
  <si>
    <t>952901111R00</t>
  </si>
  <si>
    <t xml:space="preserve">Vyčištění budov o výšce podlaží do 4 m </t>
  </si>
  <si>
    <t>Laboratoř chemie:57</t>
  </si>
  <si>
    <t>Učebna biologie zádveří:1,4*1,9</t>
  </si>
  <si>
    <t>Laboratoř fyzika :38</t>
  </si>
  <si>
    <t>99</t>
  </si>
  <si>
    <t>Staveništní přesun hmot</t>
  </si>
  <si>
    <t>999281111R00</t>
  </si>
  <si>
    <t xml:space="preserve">Přesun hmot pro opravy a údržbu do výšky 25 m </t>
  </si>
  <si>
    <t>t</t>
  </si>
  <si>
    <t>V1</t>
  </si>
  <si>
    <t>Stavební výpomoc k řemeslům</t>
  </si>
  <si>
    <t>01</t>
  </si>
  <si>
    <t>Výpomoc k elektroinstalacím záhozy drážek, opravy omítek</t>
  </si>
  <si>
    <t>kpl.</t>
  </si>
  <si>
    <t>720</t>
  </si>
  <si>
    <t>Zdravotechnická instalace</t>
  </si>
  <si>
    <t xml:space="preserve">Výměna umyvadla a baterie </t>
  </si>
  <si>
    <t>Učebna biologie:1</t>
  </si>
  <si>
    <t>766</t>
  </si>
  <si>
    <t>Konstrukce truhlářské</t>
  </si>
  <si>
    <t>766111820R00</t>
  </si>
  <si>
    <t>Demontáž dřevěných stěn plných vč.likvidace</t>
  </si>
  <si>
    <t>Učebna biologie zadveří:1,4*3,9+1,9*3,9</t>
  </si>
  <si>
    <t>766661122R00</t>
  </si>
  <si>
    <t xml:space="preserve">Montáž dveří do zárubně,otevíravých 1kř.nad 0,8 m </t>
  </si>
  <si>
    <t>učebna biologie:1</t>
  </si>
  <si>
    <t>učebna fyziky:1</t>
  </si>
  <si>
    <t>766661912R00</t>
  </si>
  <si>
    <t xml:space="preserve">Vyřezání dveřního otvoru do příčky </t>
  </si>
  <si>
    <t>mezi učebnou a laboratoří fyziky:2</t>
  </si>
  <si>
    <t xml:space="preserve">Demontáž vestavěného nábytku, likvidace </t>
  </si>
  <si>
    <t>m3</t>
  </si>
  <si>
    <t>Učebna bilogie:2*2*0,5</t>
  </si>
  <si>
    <t>02</t>
  </si>
  <si>
    <t xml:space="preserve">Repace vestavěných skříní </t>
  </si>
  <si>
    <t>Učebna fyziky:2*2*0,5</t>
  </si>
  <si>
    <t>61160104</t>
  </si>
  <si>
    <t>Dveře vnitřní hladké plné 1kř. 90x197 bílé vč.kování</t>
  </si>
  <si>
    <t>998766202R00</t>
  </si>
  <si>
    <t xml:space="preserve">Přesun hmot pro truhlářské konstr., výšky do 12 m </t>
  </si>
  <si>
    <t>776</t>
  </si>
  <si>
    <t>Podlahy povlakové</t>
  </si>
  <si>
    <t>776101115R00</t>
  </si>
  <si>
    <t>Vyrovnání podkladů samonivelační hmotou lokálně, do tl.1mm</t>
  </si>
  <si>
    <t>Učebna biologie:9,2*6,5</t>
  </si>
  <si>
    <t>776101121R00</t>
  </si>
  <si>
    <t xml:space="preserve">Provedení penetrace podkladu </t>
  </si>
  <si>
    <t>776421100R00</t>
  </si>
  <si>
    <t>Lepení podlahových soklíků z měkčeného PVC vč. dodávky soklíku</t>
  </si>
  <si>
    <t>m</t>
  </si>
  <si>
    <t>Učebna biologie:9,2*2+6,4*2</t>
  </si>
  <si>
    <t>katedra:5+1,5</t>
  </si>
  <si>
    <t>776521100RU2</t>
  </si>
  <si>
    <t>Lepení povlakových podlah z pásů PVC včetně podlahoviny</t>
  </si>
  <si>
    <t>katedra:5*0,3+1,5*0,3</t>
  </si>
  <si>
    <t>776591920R00</t>
  </si>
  <si>
    <t xml:space="preserve">Oprava povlakové podlahy do plochy 0,50 m2 </t>
  </si>
  <si>
    <t>Učebna fyziky:40</t>
  </si>
  <si>
    <t>998776102R00</t>
  </si>
  <si>
    <t xml:space="preserve">Přesun hmot pro podlahy povlakové, výšky do 12 m </t>
  </si>
  <si>
    <t>781</t>
  </si>
  <si>
    <t>Obklady keramické</t>
  </si>
  <si>
    <t>781475114RA0</t>
  </si>
  <si>
    <t xml:space="preserve">Obklad vnitřní keram. do 30 x 30 cm </t>
  </si>
  <si>
    <t>přípravna chemie:4</t>
  </si>
  <si>
    <t>784</t>
  </si>
  <si>
    <t>Malby</t>
  </si>
  <si>
    <t>610991111R00</t>
  </si>
  <si>
    <t xml:space="preserve">Zakrývání výplní vnitřních otvorů </t>
  </si>
  <si>
    <t>771101121R00</t>
  </si>
  <si>
    <t>784165921R00</t>
  </si>
  <si>
    <t xml:space="preserve">Malba tekutá, bez penetrace </t>
  </si>
  <si>
    <t>Přípravna chemie:35+80</t>
  </si>
  <si>
    <t>Laboratoř chemie:57+126</t>
  </si>
  <si>
    <t>Učebna chemie:57+126</t>
  </si>
  <si>
    <t>Laboratoř bilologie:45+108</t>
  </si>
  <si>
    <t>Učebna biologie zádveří:1,4*3,9*2+1,9*3,9*2+1,4*1,9</t>
  </si>
  <si>
    <t>Učebna fyziky:60+125</t>
  </si>
  <si>
    <t>Laboratoř fyzika :38+97</t>
  </si>
  <si>
    <t>Lab.fyzika předstěna SDK:6,5*3,9</t>
  </si>
  <si>
    <t>784402801R00</t>
  </si>
  <si>
    <t xml:space="preserve">Odstranění malby oškrábáním v místnosti H do 3,8 m </t>
  </si>
  <si>
    <t>786</t>
  </si>
  <si>
    <t>Čalounické úpravy</t>
  </si>
  <si>
    <t>766601215R00</t>
  </si>
  <si>
    <t xml:space="preserve">Těsnění spáry dveří </t>
  </si>
  <si>
    <t>Laboratoř biologie:6</t>
  </si>
  <si>
    <t>Učebna fyziky:6</t>
  </si>
  <si>
    <t>Laboratoř fyziky:6</t>
  </si>
  <si>
    <t>786672130R00</t>
  </si>
  <si>
    <t xml:space="preserve">Montáž čalounění dveří s vatovou výplní 2 křídlých </t>
  </si>
  <si>
    <t>Laboratoř biologie:1,8*2</t>
  </si>
  <si>
    <t>Učebna fyziky:1,8*2</t>
  </si>
  <si>
    <t>Laboratoř fyziky:1,8*2</t>
  </si>
  <si>
    <t>Zatemňující roleta, motorická černá barva, dálkově ovládaná</t>
  </si>
  <si>
    <t>Učebna fyziky:2,4*2,4*3</t>
  </si>
  <si>
    <t>Laboratoř fyziky:2,4*2,4*2</t>
  </si>
  <si>
    <t>998786102R00</t>
  </si>
  <si>
    <t xml:space="preserve">Přesun hmot pro čalounické úpravy, výšky do 12 m </t>
  </si>
  <si>
    <t>M21</t>
  </si>
  <si>
    <t>Elektromontáže</t>
  </si>
  <si>
    <t xml:space="preserve">Elektroinstalace - odtah digestoře </t>
  </si>
  <si>
    <t>Výměna stropního zářivkového 2trubic.osvětlení 2x36W</t>
  </si>
  <si>
    <t>Přípravna chemie:4</t>
  </si>
  <si>
    <t>Laboratoř chemie:18</t>
  </si>
  <si>
    <t>Učebna chemie:15</t>
  </si>
  <si>
    <t>Laboratoř biologie:15</t>
  </si>
  <si>
    <t>Laboratoř fyzika:12</t>
  </si>
  <si>
    <t>Učebna biologie:14</t>
  </si>
  <si>
    <t>02A</t>
  </si>
  <si>
    <t xml:space="preserve">Výměna stropního osvětlení - stmívací elektronika </t>
  </si>
  <si>
    <t>Učebna fyziky:15</t>
  </si>
  <si>
    <t>03</t>
  </si>
  <si>
    <t>Výměna stropního přídavného závěs.osvětlení osvětlení tabule 1x58 s EP</t>
  </si>
  <si>
    <t>Učebna chemie:4</t>
  </si>
  <si>
    <t>Laoratoř bilogie:4</t>
  </si>
  <si>
    <t>Učebna fyzika:4</t>
  </si>
  <si>
    <t>Učebna biologie:4</t>
  </si>
  <si>
    <t>04</t>
  </si>
  <si>
    <t xml:space="preserve">Úprava elektroinstalace </t>
  </si>
  <si>
    <t>Světlo - zádveří učebna biologie:1</t>
  </si>
  <si>
    <t>05</t>
  </si>
  <si>
    <t>Elektronický systém ovládání intenzity osvětlení stmívání svítidel dálkově</t>
  </si>
  <si>
    <t>Učebna fyziky:1</t>
  </si>
  <si>
    <t>06</t>
  </si>
  <si>
    <t>Elektroinstalace - ovládání žaluzií pro 2 učebny bezdrátový systém</t>
  </si>
  <si>
    <t>M22</t>
  </si>
  <si>
    <t>Montáž sdělovací a zabezp. techniky</t>
  </si>
  <si>
    <t>WIFI POINT pro učebnu fyziky 2x vysílač, RACK</t>
  </si>
  <si>
    <t>M24</t>
  </si>
  <si>
    <t>Montáže vzduchotechnických zařízení</t>
  </si>
  <si>
    <t>Odtah od digestoře - rekonstrukce potrubí, oblouky, redukce,montážní materiál</t>
  </si>
  <si>
    <t xml:space="preserve">Ventilátor CAB 250N, dodávka+ montáž </t>
  </si>
  <si>
    <t>Ztížené výrobní podmínky</t>
  </si>
  <si>
    <t>Oborová přirážka</t>
  </si>
  <si>
    <t>Přesun stavebních kapacit</t>
  </si>
  <si>
    <t>Mimostaveništní doprava</t>
  </si>
  <si>
    <t>Zařízení staveniště</t>
  </si>
  <si>
    <t>Provoz investora</t>
  </si>
  <si>
    <t>Kompletační činnost (IČD)</t>
  </si>
  <si>
    <t>Rezerva rozpočtu</t>
  </si>
  <si>
    <t>Modernizace přírodovědných učeben a laboratoří Gymnázia Tišnov, Na Hrádku 20</t>
  </si>
  <si>
    <t>Laboratoř fyzika:1</t>
  </si>
  <si>
    <t xml:space="preserve">Popis stavebních prací:
Přípravna chemie:
Rekonstrukce odtahu pro digestoř - požadovaná výměna vzduchu 710m3/hod.
Obklad stěny keramickým obkladem - úpravna vody
Výměna svítidel
Malby
Pomocné lešení pro výměnu svítidel a malby
Laboratoř chemie:
Výměna svítidel
Malby
Učebna chemie:
Výměna  osvětlení
Malby
Laboratoř bilogie:
Výměna svítidel
Malby
Čalounění dveří
Učebna biologie:
Výměna svítidel
Demontáž vestav.skříní
Zednické zapravení niky
Demontáž stávajícího dřevěného zádveří
Nové zadveří SKD, podhled
Nové vstupvní dveře do učebny
Snížení světla v novém zádveří
Pokládka PVC podlahy
Výměna umyvadla
Fyzika - učebna:
Výměna svítidel - dodávka svítidel se stmívací elektronikou, systém dálkového ovládání
Elektroinstalace pro zatemňující rolety
Dodávka zatemňujících rolet, ovládání bezdrátově
Čalounění vstupních dveří do učebny
WIFI point, včetně přípojné skříně RACK, 2x wifi vysílač pro učebnu
Vybourání otvoru v příčce pro dveře v příčce mezi učebnou a laboratoří fyziky, osazení nových dveří
Repase vestavěné skříně u katedry
Malby
Laboratoř fyzika:
Výměna svítidel - dodávka svítidel se stmívací elektronikou, systém dálkového ovládání
Malby
SDK předstěna s akust.izolací  - odhlučnění učeben
Zatemnění oken roletami, dálk.ovládání
</t>
  </si>
  <si>
    <t>SLEPÝ ROZPOČET</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</si>
</sst>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d/mm/yy"/>
    <numFmt numFmtId="165" formatCode="0.0"/>
    <numFmt numFmtId="166" formatCode="#,##0\ &quot;Kč&quot;"/>
    <numFmt numFmtId="167" formatCode="&quot;Yes&quot;;&quot;Yes&quot;;&quot;No&quot;"/>
    <numFmt numFmtId="168" formatCode="&quot;True&quot;;&quot;True&quot;;&quot;False&quot;"/>
    <numFmt numFmtId="169" formatCode="&quot;On&quot;;&quot;On&quot;;&quot;Off&quot;"/>
    <numFmt numFmtId="170" formatCode="[$€-2]\ #\ ##,000_);[Red]\([$€-2]\ #\ ##,000\)"/>
  </numFmts>
  <fonts count="56">
    <font>
      <sz val="10"/>
      <name val="Arial CE"/>
      <family val="0"/>
    </font>
    <font>
      <sz val="11"/>
      <color indexed="8"/>
      <name val="Calibri"/>
      <family val="2"/>
    </font>
    <font>
      <b/>
      <sz val="14"/>
      <name val="Arial"/>
      <family val="2"/>
    </font>
    <font>
      <sz val="10"/>
      <name val="Arial"/>
      <family val="2"/>
    </font>
    <font>
      <b/>
      <sz val="10"/>
      <name val="Arial"/>
      <family val="2"/>
    </font>
    <font>
      <sz val="9"/>
      <name val="Arial"/>
      <family val="2"/>
    </font>
    <font>
      <b/>
      <sz val="9"/>
      <name val="Arial"/>
      <family val="2"/>
    </font>
    <font>
      <b/>
      <sz val="12"/>
      <name val="Arial"/>
      <family val="2"/>
    </font>
    <font>
      <b/>
      <sz val="12"/>
      <name val="Arial CE"/>
      <family val="2"/>
    </font>
    <font>
      <sz val="8"/>
      <name val="Arial CE"/>
      <family val="2"/>
    </font>
    <font>
      <b/>
      <sz val="10"/>
      <name val="Arial CE"/>
      <family val="2"/>
    </font>
    <font>
      <sz val="9"/>
      <name val="Arial CE"/>
      <family val="2"/>
    </font>
    <font>
      <b/>
      <u val="single"/>
      <sz val="12"/>
      <name val="Arial"/>
      <family val="2"/>
    </font>
    <font>
      <b/>
      <u val="single"/>
      <sz val="10"/>
      <name val="Arial"/>
      <family val="2"/>
    </font>
    <font>
      <u val="single"/>
      <sz val="10"/>
      <name val="Arial"/>
      <family val="2"/>
    </font>
    <font>
      <sz val="10"/>
      <color indexed="9"/>
      <name val="Arial CE"/>
      <family val="2"/>
    </font>
    <font>
      <sz val="8"/>
      <name val="Arial"/>
      <family val="2"/>
    </font>
    <font>
      <sz val="8"/>
      <color indexed="9"/>
      <name val="Arial"/>
      <family val="2"/>
    </font>
    <font>
      <sz val="8"/>
      <color indexed="12"/>
      <name val="Arial"/>
      <family val="2"/>
    </font>
    <font>
      <sz val="10"/>
      <color indexed="12"/>
      <name val="Arial"/>
      <family val="2"/>
    </font>
    <font>
      <b/>
      <i/>
      <sz val="10"/>
      <name val="Arial"/>
      <family val="2"/>
    </font>
    <font>
      <i/>
      <sz val="8"/>
      <name val="Arial CE"/>
      <family val="2"/>
    </font>
    <font>
      <i/>
      <sz val="9"/>
      <name val="Arial CE"/>
      <family val="0"/>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7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style="thin"/>
    </border>
    <border>
      <left/>
      <right style="thin"/>
      <top style="medium"/>
      <bottom style="thin"/>
    </border>
    <border>
      <left/>
      <right/>
      <top style="medium"/>
      <bottom style="thin"/>
    </border>
    <border>
      <left style="thin"/>
      <right style="thin"/>
      <top/>
      <bottom style="thin"/>
    </border>
    <border>
      <left style="thin"/>
      <right style="medium"/>
      <top/>
      <bottom style="thin"/>
    </border>
    <border>
      <left style="medium"/>
      <right/>
      <top style="thin"/>
      <bottom style="thin"/>
    </border>
    <border>
      <left/>
      <right style="thin"/>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bottom/>
    </border>
    <border>
      <left/>
      <right style="thin"/>
      <top/>
      <bottom/>
    </border>
    <border>
      <left style="medium"/>
      <right style="thin"/>
      <top style="thin"/>
      <bottom style="thin"/>
    </border>
    <border>
      <left/>
      <right style="medium"/>
      <top style="thin"/>
      <bottom style="thin"/>
    </border>
    <border>
      <left/>
      <right style="medium"/>
      <top/>
      <bottom style="thin"/>
    </border>
    <border>
      <left style="medium"/>
      <right style="double"/>
      <top style="thin"/>
      <bottom/>
    </border>
    <border>
      <left style="double"/>
      <right style="double"/>
      <top style="thin"/>
      <bottom/>
    </border>
    <border>
      <left style="double"/>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right/>
      <top/>
      <bottom style="thin"/>
    </border>
    <border>
      <left style="medium"/>
      <right style="thin"/>
      <top/>
      <bottom style="thin"/>
    </border>
    <border>
      <left style="medium"/>
      <right/>
      <top/>
      <bottom style="thin"/>
    </border>
    <border>
      <left style="thin"/>
      <right style="medium"/>
      <top style="thin"/>
      <bottom style="medium"/>
    </border>
    <border>
      <left style="medium"/>
      <right/>
      <top style="thin"/>
      <bottom style="medium"/>
    </border>
    <border>
      <left/>
      <right/>
      <top style="thin"/>
      <bottom style="medium"/>
    </border>
    <border>
      <left/>
      <right style="thin"/>
      <top style="thin"/>
      <bottom style="medium"/>
    </border>
    <border>
      <left style="thin"/>
      <right/>
      <top style="medium"/>
      <bottom style="thin"/>
    </border>
    <border>
      <left/>
      <right style="medium"/>
      <top style="medium"/>
      <bottom style="thin"/>
    </border>
    <border>
      <left style="thin"/>
      <right/>
      <top/>
      <bottom/>
    </border>
    <border>
      <left/>
      <right style="medium"/>
      <top/>
      <bottom/>
    </border>
    <border>
      <left/>
      <right style="thin"/>
      <top/>
      <bottom style="thin"/>
    </border>
    <border>
      <left style="thin"/>
      <right/>
      <top/>
      <bottom style="thin"/>
    </border>
    <border>
      <left style="medium"/>
      <right/>
      <top style="thin"/>
      <bottom/>
    </border>
    <border>
      <left/>
      <right/>
      <top style="thin"/>
      <bottom/>
    </border>
    <border>
      <left/>
      <right style="thin"/>
      <top style="thin"/>
      <bottom/>
    </border>
    <border>
      <left style="thin"/>
      <right/>
      <top style="double"/>
      <bottom/>
    </border>
    <border>
      <left/>
      <right/>
      <top style="double"/>
      <bottom/>
    </border>
    <border>
      <left/>
      <right style="double"/>
      <top style="double"/>
      <bottom/>
    </border>
    <border>
      <left/>
      <right/>
      <top/>
      <bottom style="double"/>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right style="medium"/>
      <top style="thin"/>
      <bottom style="medium"/>
    </border>
    <border>
      <left style="thin"/>
      <right style="thin"/>
      <top/>
      <bottom/>
    </border>
    <border>
      <left style="thin"/>
      <right/>
      <top style="thin"/>
      <bottom style="thin"/>
    </border>
    <border>
      <left style="thin"/>
      <right style="thin"/>
      <top style="thin"/>
      <bottom/>
    </border>
    <border>
      <left style="thin"/>
      <right style="thin"/>
      <top style="dotted"/>
      <bottom/>
    </border>
    <border>
      <left style="thin"/>
      <right style="medium"/>
      <top/>
      <bottom/>
    </border>
    <border>
      <left style="thin"/>
      <right/>
      <top style="thin"/>
      <bottom style="medium"/>
    </border>
    <border>
      <left style="double"/>
      <right/>
      <top style="double"/>
      <bottom/>
    </border>
    <border>
      <left/>
      <right style="thin"/>
      <top style="double"/>
      <bottom/>
    </border>
    <border>
      <left style="double"/>
      <right/>
      <top/>
      <bottom style="double"/>
    </border>
    <border>
      <left/>
      <right style="thin"/>
      <top/>
      <bottom style="double"/>
    </border>
    <border>
      <left style="thin"/>
      <right/>
      <top/>
      <bottom style="double"/>
    </border>
    <border>
      <left/>
      <right style="double"/>
      <top/>
      <bottom style="double"/>
    </border>
    <border>
      <left style="thin"/>
      <right/>
      <top style="dotted"/>
      <bottom/>
    </border>
    <border>
      <left/>
      <right style="thin"/>
      <top style="dotted"/>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0" borderId="0" applyNumberFormat="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0" fillId="23"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234">
    <xf numFmtId="0" fontId="0" fillId="0" borderId="0" xfId="0" applyAlignment="1">
      <alignment/>
    </xf>
    <xf numFmtId="0" fontId="2" fillId="0" borderId="10" xfId="0" applyFont="1" applyBorder="1" applyAlignment="1">
      <alignment horizontal="centerContinuous" vertical="top"/>
    </xf>
    <xf numFmtId="0" fontId="3" fillId="0" borderId="10" xfId="0" applyFont="1" applyBorder="1" applyAlignment="1">
      <alignment horizontal="centerContinuous"/>
    </xf>
    <xf numFmtId="0" fontId="4" fillId="33" borderId="11" xfId="0" applyFont="1" applyFill="1" applyBorder="1" applyAlignment="1">
      <alignment horizontal="left"/>
    </xf>
    <xf numFmtId="0" fontId="5" fillId="33" borderId="12" xfId="0" applyFont="1" applyFill="1" applyBorder="1" applyAlignment="1">
      <alignment horizontal="centerContinuous"/>
    </xf>
    <xf numFmtId="0" fontId="6" fillId="33" borderId="13" xfId="0" applyFont="1" applyFill="1" applyBorder="1" applyAlignment="1">
      <alignment horizontal="left"/>
    </xf>
    <xf numFmtId="0" fontId="5" fillId="0" borderId="14" xfId="0" applyFont="1" applyBorder="1" applyAlignment="1">
      <alignment/>
    </xf>
    <xf numFmtId="49" fontId="5" fillId="0" borderId="15" xfId="0" applyNumberFormat="1" applyFont="1" applyBorder="1" applyAlignment="1">
      <alignment horizontal="left"/>
    </xf>
    <xf numFmtId="0" fontId="3" fillId="0" borderId="16" xfId="0" applyFont="1" applyBorder="1" applyAlignment="1">
      <alignment/>
    </xf>
    <xf numFmtId="0" fontId="5" fillId="0" borderId="17" xfId="0" applyFont="1" applyBorder="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horizontal="left"/>
    </xf>
    <xf numFmtId="0" fontId="4" fillId="0" borderId="16" xfId="0" applyFont="1" applyBorder="1" applyAlignment="1">
      <alignment/>
    </xf>
    <xf numFmtId="49" fontId="5" fillId="0" borderId="20" xfId="0" applyNumberFormat="1" applyFont="1" applyBorder="1" applyAlignment="1">
      <alignment horizontal="left"/>
    </xf>
    <xf numFmtId="49" fontId="4" fillId="33" borderId="16" xfId="0" applyNumberFormat="1" applyFont="1" applyFill="1" applyBorder="1" applyAlignment="1">
      <alignment/>
    </xf>
    <xf numFmtId="49" fontId="3" fillId="33" borderId="17" xfId="0" applyNumberFormat="1" applyFont="1" applyFill="1" applyBorder="1" applyAlignment="1">
      <alignment/>
    </xf>
    <xf numFmtId="0" fontId="4" fillId="33" borderId="18" xfId="0" applyFont="1" applyFill="1" applyBorder="1" applyAlignment="1">
      <alignment/>
    </xf>
    <xf numFmtId="0" fontId="3" fillId="33" borderId="18" xfId="0" applyFont="1" applyFill="1" applyBorder="1" applyAlignment="1">
      <alignment/>
    </xf>
    <xf numFmtId="0" fontId="3" fillId="33" borderId="17" xfId="0" applyFont="1" applyFill="1" applyBorder="1" applyAlignment="1">
      <alignment/>
    </xf>
    <xf numFmtId="0" fontId="5" fillId="0" borderId="19" xfId="0" applyFont="1" applyFill="1" applyBorder="1" applyAlignment="1">
      <alignment/>
    </xf>
    <xf numFmtId="3" fontId="5" fillId="0" borderId="20" xfId="0" applyNumberFormat="1" applyFont="1" applyBorder="1" applyAlignment="1">
      <alignment horizontal="left"/>
    </xf>
    <xf numFmtId="0" fontId="0" fillId="0" borderId="0" xfId="0" applyFill="1" applyAlignment="1">
      <alignment/>
    </xf>
    <xf numFmtId="49" fontId="4" fillId="33" borderId="21" xfId="0" applyNumberFormat="1" applyFont="1" applyFill="1" applyBorder="1" applyAlignment="1">
      <alignment/>
    </xf>
    <xf numFmtId="49" fontId="3" fillId="33" borderId="22" xfId="0" applyNumberFormat="1" applyFont="1" applyFill="1" applyBorder="1" applyAlignment="1">
      <alignment/>
    </xf>
    <xf numFmtId="49" fontId="5" fillId="0" borderId="19" xfId="0" applyNumberFormat="1" applyFont="1" applyBorder="1" applyAlignment="1">
      <alignment horizontal="left"/>
    </xf>
    <xf numFmtId="0" fontId="5" fillId="0" borderId="23" xfId="0" applyFont="1" applyBorder="1" applyAlignment="1">
      <alignment/>
    </xf>
    <xf numFmtId="0" fontId="5" fillId="0" borderId="19" xfId="0" applyNumberFormat="1" applyFont="1" applyBorder="1" applyAlignment="1">
      <alignment/>
    </xf>
    <xf numFmtId="0" fontId="5" fillId="0" borderId="24" xfId="0" applyNumberFormat="1" applyFont="1" applyBorder="1" applyAlignment="1">
      <alignment horizontal="left"/>
    </xf>
    <xf numFmtId="0" fontId="0" fillId="0" borderId="0" xfId="0" applyNumberFormat="1" applyBorder="1" applyAlignment="1">
      <alignment/>
    </xf>
    <xf numFmtId="0" fontId="0" fillId="0" borderId="0" xfId="0" applyNumberFormat="1" applyAlignment="1">
      <alignment/>
    </xf>
    <xf numFmtId="0" fontId="5" fillId="0" borderId="24" xfId="0" applyFont="1" applyBorder="1" applyAlignment="1">
      <alignment horizontal="left"/>
    </xf>
    <xf numFmtId="0" fontId="0" fillId="0" borderId="0" xfId="0" applyBorder="1" applyAlignment="1">
      <alignment/>
    </xf>
    <xf numFmtId="0" fontId="5" fillId="0" borderId="19" xfId="0" applyFont="1" applyFill="1" applyBorder="1" applyAlignment="1">
      <alignment/>
    </xf>
    <xf numFmtId="0" fontId="5" fillId="0" borderId="24" xfId="0" applyFont="1" applyFill="1" applyBorder="1" applyAlignment="1">
      <alignment/>
    </xf>
    <xf numFmtId="0" fontId="0" fillId="0" borderId="0" xfId="0" applyFont="1" applyFill="1" applyBorder="1" applyAlignment="1">
      <alignment/>
    </xf>
    <xf numFmtId="0" fontId="5" fillId="0" borderId="19" xfId="0" applyFont="1" applyBorder="1" applyAlignment="1">
      <alignment/>
    </xf>
    <xf numFmtId="0" fontId="5" fillId="0" borderId="24" xfId="0" applyFont="1" applyBorder="1" applyAlignment="1">
      <alignment/>
    </xf>
    <xf numFmtId="3" fontId="0" fillId="0" borderId="0" xfId="0" applyNumberFormat="1" applyAlignment="1">
      <alignment/>
    </xf>
    <xf numFmtId="0" fontId="5" fillId="0" borderId="16" xfId="0" applyFont="1" applyBorder="1" applyAlignment="1">
      <alignment/>
    </xf>
    <xf numFmtId="0" fontId="5" fillId="0" borderId="14" xfId="0" applyFont="1" applyBorder="1" applyAlignment="1">
      <alignment horizontal="left"/>
    </xf>
    <xf numFmtId="0" fontId="5" fillId="0" borderId="25" xfId="0" applyFont="1" applyBorder="1" applyAlignment="1">
      <alignment horizontal="left"/>
    </xf>
    <xf numFmtId="0" fontId="2" fillId="0" borderId="26" xfId="0" applyFont="1" applyBorder="1" applyAlignment="1">
      <alignment horizontal="centerContinuous" vertical="center"/>
    </xf>
    <xf numFmtId="0" fontId="7" fillId="0" borderId="27" xfId="0" applyFont="1" applyBorder="1" applyAlignment="1">
      <alignment horizontal="centerContinuous" vertical="center"/>
    </xf>
    <xf numFmtId="0" fontId="3" fillId="0" borderId="27" xfId="0" applyFont="1" applyBorder="1" applyAlignment="1">
      <alignment horizontal="centerContinuous" vertical="center"/>
    </xf>
    <xf numFmtId="0" fontId="3" fillId="0" borderId="28" xfId="0" applyFont="1" applyBorder="1" applyAlignment="1">
      <alignment horizontal="centerContinuous" vertical="center"/>
    </xf>
    <xf numFmtId="0" fontId="4" fillId="33" borderId="29" xfId="0" applyFont="1" applyFill="1" applyBorder="1" applyAlignment="1">
      <alignment horizontal="left"/>
    </xf>
    <xf numFmtId="0" fontId="3" fillId="33" borderId="30" xfId="0" applyFont="1" applyFill="1" applyBorder="1" applyAlignment="1">
      <alignment horizontal="left"/>
    </xf>
    <xf numFmtId="0" fontId="3" fillId="33" borderId="31" xfId="0" applyFont="1" applyFill="1" applyBorder="1" applyAlignment="1">
      <alignment horizontal="centerContinuous"/>
    </xf>
    <xf numFmtId="0" fontId="4" fillId="33" borderId="30" xfId="0" applyFont="1" applyFill="1" applyBorder="1" applyAlignment="1">
      <alignment horizontal="centerContinuous"/>
    </xf>
    <xf numFmtId="0" fontId="3" fillId="33" borderId="30" xfId="0" applyFont="1" applyFill="1" applyBorder="1" applyAlignment="1">
      <alignment horizontal="centerContinuous"/>
    </xf>
    <xf numFmtId="0" fontId="3" fillId="0" borderId="32" xfId="0" applyFont="1" applyBorder="1" applyAlignment="1">
      <alignment/>
    </xf>
    <xf numFmtId="0" fontId="3" fillId="0" borderId="33" xfId="0" applyFont="1" applyBorder="1" applyAlignment="1">
      <alignment/>
    </xf>
    <xf numFmtId="3" fontId="3" fillId="0" borderId="15" xfId="0" applyNumberFormat="1" applyFont="1" applyBorder="1" applyAlignment="1">
      <alignment/>
    </xf>
    <xf numFmtId="0" fontId="3" fillId="0" borderId="11" xfId="0" applyFont="1" applyBorder="1" applyAlignment="1">
      <alignment/>
    </xf>
    <xf numFmtId="3" fontId="3" fillId="0" borderId="13" xfId="0" applyNumberFormat="1" applyFont="1" applyBorder="1" applyAlignment="1">
      <alignment/>
    </xf>
    <xf numFmtId="0" fontId="3" fillId="0" borderId="12" xfId="0" applyFont="1" applyBorder="1" applyAlignment="1">
      <alignment/>
    </xf>
    <xf numFmtId="3" fontId="3" fillId="0" borderId="18" xfId="0" applyNumberFormat="1" applyFont="1" applyBorder="1" applyAlignment="1">
      <alignment/>
    </xf>
    <xf numFmtId="0" fontId="3" fillId="0" borderId="17" xfId="0" applyFont="1" applyBorder="1" applyAlignment="1">
      <alignment/>
    </xf>
    <xf numFmtId="0" fontId="3" fillId="0" borderId="34" xfId="0" applyFont="1" applyBorder="1" applyAlignment="1">
      <alignment/>
    </xf>
    <xf numFmtId="0" fontId="3" fillId="0" borderId="33" xfId="0" applyFont="1" applyBorder="1" applyAlignment="1">
      <alignment shrinkToFit="1"/>
    </xf>
    <xf numFmtId="0" fontId="3" fillId="0" borderId="35" xfId="0" applyFont="1" applyBorder="1" applyAlignment="1">
      <alignment/>
    </xf>
    <xf numFmtId="0" fontId="3" fillId="0" borderId="21" xfId="0" applyFont="1" applyBorder="1" applyAlignment="1">
      <alignment/>
    </xf>
    <xf numFmtId="0" fontId="3" fillId="0" borderId="0" xfId="0" applyFont="1" applyBorder="1" applyAlignment="1">
      <alignment/>
    </xf>
    <xf numFmtId="3" fontId="3" fillId="0" borderId="36" xfId="0" applyNumberFormat="1" applyFont="1" applyBorder="1" applyAlignment="1">
      <alignment/>
    </xf>
    <xf numFmtId="0" fontId="3" fillId="0" borderId="37" xfId="0" applyFont="1" applyBorder="1" applyAlignment="1">
      <alignment/>
    </xf>
    <xf numFmtId="3" fontId="3" fillId="0" borderId="38" xfId="0" applyNumberFormat="1" applyFont="1" applyBorder="1" applyAlignment="1">
      <alignment/>
    </xf>
    <xf numFmtId="0" fontId="3" fillId="0" borderId="39" xfId="0" applyFont="1" applyBorder="1" applyAlignment="1">
      <alignment/>
    </xf>
    <xf numFmtId="0" fontId="4" fillId="33" borderId="11" xfId="0" applyFont="1" applyFill="1" applyBorder="1" applyAlignment="1">
      <alignment/>
    </xf>
    <xf numFmtId="0" fontId="4" fillId="33" borderId="13" xfId="0" applyFont="1" applyFill="1" applyBorder="1" applyAlignment="1">
      <alignment/>
    </xf>
    <xf numFmtId="0" fontId="4" fillId="33" borderId="12" xfId="0" applyFont="1" applyFill="1" applyBorder="1" applyAlignment="1">
      <alignment/>
    </xf>
    <xf numFmtId="0" fontId="4" fillId="33" borderId="40" xfId="0" applyFont="1" applyFill="1" applyBorder="1" applyAlignment="1">
      <alignment/>
    </xf>
    <xf numFmtId="0" fontId="4" fillId="33" borderId="41" xfId="0" applyFont="1" applyFill="1" applyBorder="1" applyAlignment="1">
      <alignment/>
    </xf>
    <xf numFmtId="0" fontId="3" fillId="0" borderId="22" xfId="0" applyFont="1" applyBorder="1" applyAlignment="1">
      <alignment/>
    </xf>
    <xf numFmtId="0" fontId="3" fillId="0" borderId="0" xfId="0" applyFont="1" applyAlignment="1">
      <alignment/>
    </xf>
    <xf numFmtId="0" fontId="3" fillId="0" borderId="42" xfId="0" applyFont="1" applyBorder="1" applyAlignment="1">
      <alignment/>
    </xf>
    <xf numFmtId="0" fontId="3" fillId="0" borderId="43" xfId="0" applyFont="1" applyBorder="1" applyAlignment="1">
      <alignment/>
    </xf>
    <xf numFmtId="0" fontId="3" fillId="0" borderId="0" xfId="0" applyFont="1" applyBorder="1" applyAlignment="1">
      <alignment horizontal="right"/>
    </xf>
    <xf numFmtId="164" fontId="3" fillId="0" borderId="0" xfId="0" applyNumberFormat="1" applyFont="1" applyBorder="1" applyAlignment="1">
      <alignment/>
    </xf>
    <xf numFmtId="0" fontId="3" fillId="0" borderId="0"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6" xfId="0" applyFont="1" applyBorder="1" applyAlignment="1">
      <alignment/>
    </xf>
    <xf numFmtId="0" fontId="3" fillId="0" borderId="47" xfId="0" applyFont="1" applyBorder="1" applyAlignment="1">
      <alignment/>
    </xf>
    <xf numFmtId="165" fontId="3" fillId="0" borderId="48" xfId="0" applyNumberFormat="1" applyFont="1" applyBorder="1" applyAlignment="1">
      <alignment horizontal="right"/>
    </xf>
    <xf numFmtId="0" fontId="3" fillId="0" borderId="48" xfId="0" applyFont="1" applyBorder="1" applyAlignment="1">
      <alignment/>
    </xf>
    <xf numFmtId="0" fontId="3" fillId="0" borderId="18" xfId="0" applyFont="1" applyBorder="1" applyAlignment="1">
      <alignment/>
    </xf>
    <xf numFmtId="165" fontId="3" fillId="0" borderId="17" xfId="0" applyNumberFormat="1" applyFont="1" applyBorder="1" applyAlignment="1">
      <alignment horizontal="right"/>
    </xf>
    <xf numFmtId="0" fontId="7" fillId="33" borderId="37" xfId="0" applyFont="1" applyFill="1" applyBorder="1" applyAlignment="1">
      <alignment/>
    </xf>
    <xf numFmtId="0" fontId="7" fillId="33" borderId="38" xfId="0" applyFont="1" applyFill="1" applyBorder="1" applyAlignment="1">
      <alignment/>
    </xf>
    <xf numFmtId="0" fontId="7" fillId="33" borderId="39" xfId="0" applyFont="1" applyFill="1" applyBorder="1" applyAlignment="1">
      <alignment/>
    </xf>
    <xf numFmtId="0" fontId="8" fillId="0" borderId="0" xfId="0" applyFont="1" applyAlignment="1">
      <alignment/>
    </xf>
    <xf numFmtId="0" fontId="0" fillId="0" borderId="0" xfId="0" applyAlignment="1">
      <alignment/>
    </xf>
    <xf numFmtId="0" fontId="0" fillId="0" borderId="0" xfId="0" applyAlignment="1">
      <alignment vertical="justify"/>
    </xf>
    <xf numFmtId="0" fontId="3" fillId="0" borderId="49" xfId="46" applyFont="1" applyBorder="1">
      <alignment/>
      <protection/>
    </xf>
    <xf numFmtId="0" fontId="3" fillId="0" borderId="50" xfId="0" applyNumberFormat="1" applyFont="1" applyBorder="1" applyAlignment="1">
      <alignment horizontal="left"/>
    </xf>
    <xf numFmtId="0" fontId="3" fillId="0" borderId="51" xfId="0" applyNumberFormat="1" applyFont="1" applyBorder="1" applyAlignment="1">
      <alignment/>
    </xf>
    <xf numFmtId="0" fontId="4" fillId="0" borderId="52" xfId="46" applyFont="1" applyBorder="1">
      <alignment/>
      <protection/>
    </xf>
    <xf numFmtId="0" fontId="3" fillId="0" borderId="52" xfId="46" applyFont="1" applyBorder="1">
      <alignment/>
      <protection/>
    </xf>
    <xf numFmtId="0" fontId="3" fillId="0" borderId="52" xfId="46" applyFont="1" applyBorder="1" applyAlignment="1">
      <alignment horizontal="right"/>
      <protection/>
    </xf>
    <xf numFmtId="49" fontId="2" fillId="0" borderId="0" xfId="0" applyNumberFormat="1" applyFont="1" applyAlignment="1">
      <alignment horizontal="centerContinuous"/>
    </xf>
    <xf numFmtId="0" fontId="2" fillId="0" borderId="0" xfId="0" applyFont="1" applyAlignment="1">
      <alignment horizontal="centerContinuous"/>
    </xf>
    <xf numFmtId="0" fontId="2" fillId="0" borderId="0" xfId="0" applyFont="1" applyBorder="1" applyAlignment="1">
      <alignment horizontal="centerContinuous"/>
    </xf>
    <xf numFmtId="49" fontId="4" fillId="33" borderId="29" xfId="0" applyNumberFormat="1" applyFont="1" applyFill="1" applyBorder="1" applyAlignment="1">
      <alignment horizontal="center"/>
    </xf>
    <xf numFmtId="0" fontId="4" fillId="33" borderId="30" xfId="0" applyFont="1" applyFill="1" applyBorder="1" applyAlignment="1">
      <alignment horizontal="center"/>
    </xf>
    <xf numFmtId="0" fontId="4" fillId="33" borderId="31" xfId="0" applyFont="1" applyFill="1" applyBorder="1" applyAlignment="1">
      <alignment horizontal="center"/>
    </xf>
    <xf numFmtId="0" fontId="4" fillId="33" borderId="53" xfId="0" applyFont="1" applyFill="1" applyBorder="1" applyAlignment="1">
      <alignment horizontal="center"/>
    </xf>
    <xf numFmtId="0" fontId="4" fillId="33" borderId="54" xfId="0" applyFont="1" applyFill="1" applyBorder="1" applyAlignment="1">
      <alignment horizontal="center"/>
    </xf>
    <xf numFmtId="0" fontId="4" fillId="33" borderId="55" xfId="0" applyFont="1" applyFill="1" applyBorder="1" applyAlignment="1">
      <alignment horizontal="center"/>
    </xf>
    <xf numFmtId="0" fontId="5" fillId="0" borderId="0" xfId="0" applyFont="1" applyBorder="1" applyAlignment="1">
      <alignment/>
    </xf>
    <xf numFmtId="3" fontId="3" fillId="0" borderId="43" xfId="0" applyNumberFormat="1" applyFont="1" applyBorder="1" applyAlignment="1">
      <alignment/>
    </xf>
    <xf numFmtId="0" fontId="4" fillId="33" borderId="29" xfId="0" applyFont="1" applyFill="1" applyBorder="1" applyAlignment="1">
      <alignment/>
    </xf>
    <xf numFmtId="0" fontId="4" fillId="33" borderId="30" xfId="0" applyFont="1" applyFill="1" applyBorder="1" applyAlignment="1">
      <alignment/>
    </xf>
    <xf numFmtId="3" fontId="4" fillId="33" borderId="31" xfId="0" applyNumberFormat="1" applyFont="1" applyFill="1" applyBorder="1" applyAlignment="1">
      <alignment/>
    </xf>
    <xf numFmtId="3" fontId="4" fillId="33" borderId="53" xfId="0" applyNumberFormat="1" applyFont="1" applyFill="1" applyBorder="1" applyAlignment="1">
      <alignment/>
    </xf>
    <xf numFmtId="3" fontId="4" fillId="33" borderId="54" xfId="0" applyNumberFormat="1" applyFont="1" applyFill="1" applyBorder="1" applyAlignment="1">
      <alignment/>
    </xf>
    <xf numFmtId="3" fontId="4" fillId="33" borderId="55" xfId="0" applyNumberFormat="1" applyFont="1" applyFill="1" applyBorder="1" applyAlignment="1">
      <alignment/>
    </xf>
    <xf numFmtId="0" fontId="10" fillId="0" borderId="0" xfId="0" applyFont="1" applyAlignment="1">
      <alignment/>
    </xf>
    <xf numFmtId="3" fontId="2" fillId="0" borderId="0" xfId="0" applyNumberFormat="1" applyFont="1" applyAlignment="1">
      <alignment horizontal="centerContinuous"/>
    </xf>
    <xf numFmtId="0" fontId="3" fillId="33" borderId="41" xfId="0" applyFont="1" applyFill="1" applyBorder="1" applyAlignment="1">
      <alignment/>
    </xf>
    <xf numFmtId="0" fontId="4" fillId="33" borderId="56" xfId="0" applyFont="1" applyFill="1" applyBorder="1" applyAlignment="1">
      <alignment horizontal="right"/>
    </xf>
    <xf numFmtId="0" fontId="4" fillId="33" borderId="13" xfId="0" applyFont="1" applyFill="1" applyBorder="1" applyAlignment="1">
      <alignment horizontal="right"/>
    </xf>
    <xf numFmtId="0" fontId="4" fillId="33" borderId="12" xfId="0" applyFont="1" applyFill="1" applyBorder="1" applyAlignment="1">
      <alignment horizontal="center"/>
    </xf>
    <xf numFmtId="4" fontId="6" fillId="33" borderId="13" xfId="0" applyNumberFormat="1" applyFont="1" applyFill="1" applyBorder="1" applyAlignment="1">
      <alignment horizontal="right"/>
    </xf>
    <xf numFmtId="4" fontId="6" fillId="33" borderId="41" xfId="0" applyNumberFormat="1" applyFont="1" applyFill="1" applyBorder="1" applyAlignment="1">
      <alignment horizontal="right"/>
    </xf>
    <xf numFmtId="0" fontId="3" fillId="0" borderId="25" xfId="0" applyFont="1" applyBorder="1" applyAlignment="1">
      <alignment/>
    </xf>
    <xf numFmtId="3" fontId="3" fillId="0" borderId="34" xfId="0" applyNumberFormat="1" applyFont="1" applyBorder="1" applyAlignment="1">
      <alignment horizontal="right"/>
    </xf>
    <xf numFmtId="165" fontId="3" fillId="0" borderId="19" xfId="0" applyNumberFormat="1" applyFont="1" applyBorder="1" applyAlignment="1">
      <alignment horizontal="right"/>
    </xf>
    <xf numFmtId="3" fontId="3" fillId="0" borderId="44" xfId="0" applyNumberFormat="1" applyFont="1" applyBorder="1" applyAlignment="1">
      <alignment horizontal="right"/>
    </xf>
    <xf numFmtId="4" fontId="3" fillId="0" borderId="33" xfId="0" applyNumberFormat="1" applyFont="1" applyBorder="1" applyAlignment="1">
      <alignment horizontal="right"/>
    </xf>
    <xf numFmtId="3" fontId="3" fillId="0" borderId="25" xfId="0" applyNumberFormat="1" applyFont="1" applyBorder="1" applyAlignment="1">
      <alignment horizontal="right"/>
    </xf>
    <xf numFmtId="0" fontId="3" fillId="33" borderId="37" xfId="0" applyFont="1" applyFill="1" applyBorder="1" applyAlignment="1">
      <alignment/>
    </xf>
    <xf numFmtId="0" fontId="4" fillId="33" borderId="38" xfId="0" applyFont="1" applyFill="1" applyBorder="1" applyAlignment="1">
      <alignment/>
    </xf>
    <xf numFmtId="0" fontId="3" fillId="33" borderId="38" xfId="0" applyFont="1" applyFill="1" applyBorder="1" applyAlignment="1">
      <alignment/>
    </xf>
    <xf numFmtId="4" fontId="3" fillId="33" borderId="57" xfId="0" applyNumberFormat="1" applyFont="1" applyFill="1" applyBorder="1" applyAlignment="1">
      <alignment/>
    </xf>
    <xf numFmtId="4" fontId="3" fillId="33" borderId="37" xfId="0" applyNumberFormat="1" applyFont="1" applyFill="1" applyBorder="1" applyAlignment="1">
      <alignment/>
    </xf>
    <xf numFmtId="4" fontId="3" fillId="33" borderId="38" xfId="0" applyNumberFormat="1" applyFont="1" applyFill="1" applyBorder="1" applyAlignment="1">
      <alignment/>
    </xf>
    <xf numFmtId="3" fontId="11" fillId="0" borderId="0" xfId="0" applyNumberFormat="1" applyFont="1" applyAlignment="1">
      <alignment/>
    </xf>
    <xf numFmtId="4" fontId="11" fillId="0" borderId="0" xfId="0" applyNumberFormat="1" applyFont="1" applyAlignment="1">
      <alignment/>
    </xf>
    <xf numFmtId="4" fontId="0" fillId="0" borderId="0" xfId="0" applyNumberFormat="1" applyAlignment="1">
      <alignment/>
    </xf>
    <xf numFmtId="0" fontId="0" fillId="0" borderId="0" xfId="46">
      <alignment/>
      <protection/>
    </xf>
    <xf numFmtId="0" fontId="3" fillId="0" borderId="0" xfId="46" applyFont="1">
      <alignment/>
      <protection/>
    </xf>
    <xf numFmtId="0" fontId="13" fillId="0" borderId="0" xfId="46" applyFont="1" applyAlignment="1">
      <alignment horizontal="centerContinuous"/>
      <protection/>
    </xf>
    <xf numFmtId="0" fontId="14" fillId="0" borderId="0" xfId="46" applyFont="1" applyAlignment="1">
      <alignment horizontal="centerContinuous"/>
      <protection/>
    </xf>
    <xf numFmtId="0" fontId="14" fillId="0" borderId="0" xfId="46" applyFont="1" applyAlignment="1">
      <alignment horizontal="right"/>
      <protection/>
    </xf>
    <xf numFmtId="0" fontId="5" fillId="0" borderId="49" xfId="46" applyFont="1" applyBorder="1" applyAlignment="1">
      <alignment horizontal="right"/>
      <protection/>
    </xf>
    <xf numFmtId="0" fontId="3" fillId="0" borderId="50" xfId="46" applyFont="1" applyBorder="1" applyAlignment="1">
      <alignment horizontal="left"/>
      <protection/>
    </xf>
    <xf numFmtId="0" fontId="3" fillId="0" borderId="51" xfId="46" applyFont="1" applyBorder="1">
      <alignment/>
      <protection/>
    </xf>
    <xf numFmtId="0" fontId="5" fillId="0" borderId="0" xfId="46" applyFont="1">
      <alignment/>
      <protection/>
    </xf>
    <xf numFmtId="0" fontId="3" fillId="0" borderId="0" xfId="46" applyFont="1" applyAlignment="1">
      <alignment horizontal="right"/>
      <protection/>
    </xf>
    <xf numFmtId="0" fontId="3" fillId="0" borderId="0" xfId="46" applyFont="1" applyAlignment="1">
      <alignment/>
      <protection/>
    </xf>
    <xf numFmtId="49" fontId="5" fillId="33" borderId="19" xfId="46" applyNumberFormat="1" applyFont="1" applyFill="1" applyBorder="1">
      <alignment/>
      <protection/>
    </xf>
    <xf numFmtId="0" fontId="5" fillId="33" borderId="17" xfId="46" applyFont="1" applyFill="1" applyBorder="1" applyAlignment="1">
      <alignment horizontal="center"/>
      <protection/>
    </xf>
    <xf numFmtId="0" fontId="5" fillId="33" borderId="17" xfId="46" applyNumberFormat="1" applyFont="1" applyFill="1" applyBorder="1" applyAlignment="1">
      <alignment horizontal="center"/>
      <protection/>
    </xf>
    <xf numFmtId="0" fontId="5" fillId="33" borderId="19" xfId="46" applyFont="1" applyFill="1" applyBorder="1" applyAlignment="1">
      <alignment horizontal="center"/>
      <protection/>
    </xf>
    <xf numFmtId="0" fontId="4" fillId="0" borderId="58" xfId="46" applyFont="1" applyBorder="1" applyAlignment="1">
      <alignment horizontal="center"/>
      <protection/>
    </xf>
    <xf numFmtId="49" fontId="4" fillId="0" borderId="58" xfId="46" applyNumberFormat="1" applyFont="1" applyBorder="1" applyAlignment="1">
      <alignment horizontal="left"/>
      <protection/>
    </xf>
    <xf numFmtId="0" fontId="4" fillId="0" borderId="59" xfId="46" applyFont="1" applyBorder="1">
      <alignment/>
      <protection/>
    </xf>
    <xf numFmtId="0" fontId="3" fillId="0" borderId="18" xfId="46" applyFont="1" applyBorder="1" applyAlignment="1">
      <alignment horizontal="center"/>
      <protection/>
    </xf>
    <xf numFmtId="0" fontId="3" fillId="0" borderId="18" xfId="46" applyNumberFormat="1" applyFont="1" applyBorder="1" applyAlignment="1">
      <alignment horizontal="right"/>
      <protection/>
    </xf>
    <xf numFmtId="0" fontId="3" fillId="0" borderId="17" xfId="46" applyNumberFormat="1" applyFont="1" applyBorder="1">
      <alignment/>
      <protection/>
    </xf>
    <xf numFmtId="0" fontId="0" fillId="0" borderId="0" xfId="46" applyNumberFormat="1">
      <alignment/>
      <protection/>
    </xf>
    <xf numFmtId="0" fontId="15" fillId="0" borderId="0" xfId="46" applyFont="1">
      <alignment/>
      <protection/>
    </xf>
    <xf numFmtId="0" fontId="16" fillId="0" borderId="60" xfId="46" applyFont="1" applyBorder="1" applyAlignment="1">
      <alignment horizontal="center" vertical="top"/>
      <protection/>
    </xf>
    <xf numFmtId="49" fontId="16" fillId="0" borderId="60" xfId="46" applyNumberFormat="1" applyFont="1" applyBorder="1" applyAlignment="1">
      <alignment horizontal="left" vertical="top"/>
      <protection/>
    </xf>
    <xf numFmtId="0" fontId="16" fillId="0" borderId="60" xfId="46" applyFont="1" applyBorder="1" applyAlignment="1">
      <alignment vertical="top" wrapText="1"/>
      <protection/>
    </xf>
    <xf numFmtId="49" fontId="16" fillId="0" borderId="60" xfId="46" applyNumberFormat="1" applyFont="1" applyBorder="1" applyAlignment="1">
      <alignment horizontal="center" shrinkToFit="1"/>
      <protection/>
    </xf>
    <xf numFmtId="4" fontId="16" fillId="0" borderId="60" xfId="46" applyNumberFormat="1" applyFont="1" applyBorder="1" applyAlignment="1">
      <alignment horizontal="right"/>
      <protection/>
    </xf>
    <xf numFmtId="4" fontId="16" fillId="0" borderId="60" xfId="46" applyNumberFormat="1" applyFont="1" applyBorder="1">
      <alignment/>
      <protection/>
    </xf>
    <xf numFmtId="0" fontId="15" fillId="0" borderId="0" xfId="46" applyFont="1">
      <alignment/>
      <protection/>
    </xf>
    <xf numFmtId="0" fontId="5" fillId="0" borderId="58" xfId="46" applyFont="1" applyBorder="1" applyAlignment="1">
      <alignment horizontal="center"/>
      <protection/>
    </xf>
    <xf numFmtId="0" fontId="17" fillId="0" borderId="0" xfId="46" applyFont="1" applyAlignment="1">
      <alignment wrapText="1"/>
      <protection/>
    </xf>
    <xf numFmtId="49" fontId="5" fillId="0" borderId="58" xfId="46" applyNumberFormat="1" applyFont="1" applyBorder="1" applyAlignment="1">
      <alignment horizontal="right"/>
      <protection/>
    </xf>
    <xf numFmtId="4" fontId="18" fillId="34" borderId="61" xfId="46" applyNumberFormat="1" applyFont="1" applyFill="1" applyBorder="1" applyAlignment="1">
      <alignment horizontal="right" wrapText="1"/>
      <protection/>
    </xf>
    <xf numFmtId="0" fontId="18" fillId="34" borderId="42" xfId="46" applyFont="1" applyFill="1" applyBorder="1" applyAlignment="1">
      <alignment horizontal="left" wrapText="1"/>
      <protection/>
    </xf>
    <xf numFmtId="0" fontId="18" fillId="0" borderId="22" xfId="0" applyFont="1" applyBorder="1" applyAlignment="1">
      <alignment horizontal="right"/>
    </xf>
    <xf numFmtId="0" fontId="3" fillId="33" borderId="19" xfId="46" applyFont="1" applyFill="1" applyBorder="1" applyAlignment="1">
      <alignment horizontal="center"/>
      <protection/>
    </xf>
    <xf numFmtId="49" fontId="20" fillId="33" borderId="19" xfId="46" applyNumberFormat="1" applyFont="1" applyFill="1" applyBorder="1" applyAlignment="1">
      <alignment horizontal="left"/>
      <protection/>
    </xf>
    <xf numFmtId="0" fontId="20" fillId="33" borderId="59" xfId="46" applyFont="1" applyFill="1" applyBorder="1">
      <alignment/>
      <protection/>
    </xf>
    <xf numFmtId="0" fontId="3" fillId="33" borderId="18" xfId="46" applyFont="1" applyFill="1" applyBorder="1" applyAlignment="1">
      <alignment horizontal="center"/>
      <protection/>
    </xf>
    <xf numFmtId="4" fontId="3" fillId="33" borderId="18" xfId="46" applyNumberFormat="1" applyFont="1" applyFill="1" applyBorder="1" applyAlignment="1">
      <alignment horizontal="right"/>
      <protection/>
    </xf>
    <xf numFmtId="4" fontId="3" fillId="33" borderId="17" xfId="46" applyNumberFormat="1" applyFont="1" applyFill="1" applyBorder="1" applyAlignment="1">
      <alignment horizontal="right"/>
      <protection/>
    </xf>
    <xf numFmtId="4" fontId="4" fillId="33" borderId="19" xfId="46" applyNumberFormat="1" applyFont="1" applyFill="1" applyBorder="1">
      <alignment/>
      <protection/>
    </xf>
    <xf numFmtId="3" fontId="0" fillId="0" borderId="0" xfId="46" applyNumberFormat="1">
      <alignment/>
      <protection/>
    </xf>
    <xf numFmtId="0" fontId="0" fillId="0" borderId="0" xfId="46" applyBorder="1">
      <alignment/>
      <protection/>
    </xf>
    <xf numFmtId="0" fontId="21" fillId="0" borderId="0" xfId="46" applyFont="1" applyAlignment="1">
      <alignment/>
      <protection/>
    </xf>
    <xf numFmtId="0" fontId="0" fillId="0" borderId="0" xfId="46" applyAlignment="1">
      <alignment horizontal="right"/>
      <protection/>
    </xf>
    <xf numFmtId="0" fontId="22" fillId="0" borderId="0" xfId="46" applyFont="1" applyBorder="1">
      <alignment/>
      <protection/>
    </xf>
    <xf numFmtId="3" fontId="22" fillId="0" borderId="0" xfId="46" applyNumberFormat="1" applyFont="1" applyBorder="1" applyAlignment="1">
      <alignment horizontal="right"/>
      <protection/>
    </xf>
    <xf numFmtId="4" fontId="22" fillId="0" borderId="0" xfId="46" applyNumberFormat="1" applyFont="1" applyBorder="1">
      <alignment/>
      <protection/>
    </xf>
    <xf numFmtId="0" fontId="21" fillId="0" borderId="0" xfId="46" applyFont="1" applyBorder="1" applyAlignment="1">
      <alignment/>
      <protection/>
    </xf>
    <xf numFmtId="0" fontId="0" fillId="0" borderId="0" xfId="46" applyBorder="1" applyAlignment="1">
      <alignment horizontal="right"/>
      <protection/>
    </xf>
    <xf numFmtId="49" fontId="5" fillId="0" borderId="21" xfId="0" applyNumberFormat="1" applyFont="1" applyBorder="1" applyAlignment="1">
      <alignment/>
    </xf>
    <xf numFmtId="3" fontId="3" fillId="0" borderId="22" xfId="0" applyNumberFormat="1" applyFont="1" applyBorder="1" applyAlignment="1">
      <alignment/>
    </xf>
    <xf numFmtId="3" fontId="3" fillId="0" borderId="58" xfId="0" applyNumberFormat="1" applyFont="1" applyBorder="1" applyAlignment="1">
      <alignment/>
    </xf>
    <xf numFmtId="3" fontId="3" fillId="0" borderId="62" xfId="0" applyNumberFormat="1" applyFont="1" applyBorder="1" applyAlignment="1">
      <alignment/>
    </xf>
    <xf numFmtId="0" fontId="16" fillId="35" borderId="60" xfId="46" applyFont="1" applyFill="1" applyBorder="1" applyAlignment="1">
      <alignment vertical="top" wrapText="1"/>
      <protection/>
    </xf>
    <xf numFmtId="49" fontId="16" fillId="35" borderId="60" xfId="46" applyNumberFormat="1" applyFont="1" applyFill="1" applyBorder="1" applyAlignment="1">
      <alignment horizontal="center" shrinkToFit="1"/>
      <protection/>
    </xf>
    <xf numFmtId="4" fontId="16" fillId="35" borderId="60" xfId="46" applyNumberFormat="1" applyFont="1" applyFill="1" applyBorder="1" applyAlignment="1">
      <alignment horizontal="right"/>
      <protection/>
    </xf>
    <xf numFmtId="4" fontId="18" fillId="36" borderId="61" xfId="46" applyNumberFormat="1" applyFont="1" applyFill="1" applyBorder="1" applyAlignment="1">
      <alignment horizontal="right" wrapText="1"/>
      <protection/>
    </xf>
    <xf numFmtId="0" fontId="0" fillId="0" borderId="0" xfId="0" applyAlignment="1">
      <alignment horizontal="left" wrapText="1"/>
    </xf>
    <xf numFmtId="166" fontId="3" fillId="0" borderId="59" xfId="0" applyNumberFormat="1" applyFont="1" applyBorder="1" applyAlignment="1">
      <alignment horizontal="right" indent="2"/>
    </xf>
    <xf numFmtId="166" fontId="3" fillId="0" borderId="24" xfId="0" applyNumberFormat="1" applyFont="1" applyBorder="1" applyAlignment="1">
      <alignment horizontal="right" indent="2"/>
    </xf>
    <xf numFmtId="166" fontId="7" fillId="33" borderId="63" xfId="0" applyNumberFormat="1" applyFont="1" applyFill="1" applyBorder="1" applyAlignment="1">
      <alignment horizontal="right" indent="2"/>
    </xf>
    <xf numFmtId="166" fontId="7" fillId="33" borderId="57" xfId="0" applyNumberFormat="1" applyFont="1" applyFill="1" applyBorder="1" applyAlignment="1">
      <alignment horizontal="right" indent="2"/>
    </xf>
    <xf numFmtId="0" fontId="4" fillId="33" borderId="59" xfId="0" applyFont="1" applyFill="1" applyBorder="1" applyAlignment="1">
      <alignment wrapText="1"/>
    </xf>
    <xf numFmtId="0" fontId="0" fillId="0" borderId="18" xfId="0" applyBorder="1" applyAlignment="1">
      <alignment wrapText="1"/>
    </xf>
    <xf numFmtId="0" fontId="0" fillId="0" borderId="17" xfId="0" applyBorder="1" applyAlignment="1">
      <alignment wrapText="1"/>
    </xf>
    <xf numFmtId="0" fontId="9" fillId="0" borderId="0" xfId="0" applyFont="1" applyAlignment="1">
      <alignment horizontal="left" vertical="top" wrapText="1"/>
    </xf>
    <xf numFmtId="0" fontId="5" fillId="0" borderId="19" xfId="0" applyFont="1" applyBorder="1" applyAlignment="1">
      <alignment horizontal="left"/>
    </xf>
    <xf numFmtId="0" fontId="5" fillId="0" borderId="59" xfId="0" applyFont="1" applyBorder="1" applyAlignment="1">
      <alignment horizontal="left"/>
    </xf>
    <xf numFmtId="0" fontId="5" fillId="0" borderId="19" xfId="0" applyFont="1" applyBorder="1" applyAlignment="1">
      <alignment horizontal="center"/>
    </xf>
    <xf numFmtId="0" fontId="3" fillId="0" borderId="37" xfId="0" applyFont="1" applyBorder="1" applyAlignment="1">
      <alignment horizontal="center" shrinkToFit="1"/>
    </xf>
    <xf numFmtId="0" fontId="3" fillId="0" borderId="39" xfId="0" applyFont="1" applyBorder="1" applyAlignment="1">
      <alignment horizontal="center" shrinkToFit="1"/>
    </xf>
    <xf numFmtId="0" fontId="3" fillId="0" borderId="64" xfId="46" applyFont="1" applyBorder="1" applyAlignment="1">
      <alignment horizontal="center"/>
      <protection/>
    </xf>
    <xf numFmtId="0" fontId="3" fillId="0" borderId="65" xfId="46" applyFont="1" applyBorder="1" applyAlignment="1">
      <alignment horizontal="center"/>
      <protection/>
    </xf>
    <xf numFmtId="0" fontId="3" fillId="0" borderId="66" xfId="46" applyFont="1" applyBorder="1" applyAlignment="1">
      <alignment horizontal="center"/>
      <protection/>
    </xf>
    <xf numFmtId="0" fontId="3" fillId="0" borderId="67" xfId="46" applyFont="1" applyBorder="1" applyAlignment="1">
      <alignment horizontal="center"/>
      <protection/>
    </xf>
    <xf numFmtId="0" fontId="3" fillId="0" borderId="68" xfId="46" applyFont="1" applyBorder="1" applyAlignment="1">
      <alignment horizontal="left"/>
      <protection/>
    </xf>
    <xf numFmtId="0" fontId="3" fillId="0" borderId="52" xfId="46" applyFont="1" applyBorder="1" applyAlignment="1">
      <alignment horizontal="left"/>
      <protection/>
    </xf>
    <xf numFmtId="0" fontId="3" fillId="0" borderId="69" xfId="46" applyFont="1" applyBorder="1" applyAlignment="1">
      <alignment horizontal="left"/>
      <protection/>
    </xf>
    <xf numFmtId="3" fontId="4" fillId="33" borderId="38" xfId="0" applyNumberFormat="1" applyFont="1" applyFill="1" applyBorder="1" applyAlignment="1">
      <alignment horizontal="right"/>
    </xf>
    <xf numFmtId="3" fontId="4" fillId="33" borderId="57" xfId="0" applyNumberFormat="1" applyFont="1" applyFill="1" applyBorder="1" applyAlignment="1">
      <alignment horizontal="right"/>
    </xf>
    <xf numFmtId="0" fontId="4" fillId="0" borderId="49" xfId="46" applyFont="1" applyBorder="1" applyAlignment="1">
      <alignment wrapText="1"/>
      <protection/>
    </xf>
    <xf numFmtId="0" fontId="0" fillId="0" borderId="50" xfId="0" applyBorder="1" applyAlignment="1">
      <alignment wrapText="1"/>
    </xf>
    <xf numFmtId="0" fontId="0" fillId="0" borderId="65" xfId="0" applyBorder="1" applyAlignment="1">
      <alignment wrapText="1"/>
    </xf>
    <xf numFmtId="49" fontId="18" fillId="36" borderId="70" xfId="46" applyNumberFormat="1" applyFont="1" applyFill="1" applyBorder="1" applyAlignment="1">
      <alignment horizontal="left" wrapText="1"/>
      <protection/>
    </xf>
    <xf numFmtId="49" fontId="19" fillId="35" borderId="71" xfId="0" applyNumberFormat="1" applyFont="1" applyFill="1" applyBorder="1" applyAlignment="1">
      <alignment horizontal="left" wrapText="1"/>
    </xf>
    <xf numFmtId="49" fontId="19" fillId="0" borderId="71" xfId="0" applyNumberFormat="1" applyFont="1" applyBorder="1" applyAlignment="1">
      <alignment horizontal="left" wrapText="1"/>
    </xf>
    <xf numFmtId="0" fontId="12" fillId="0" borderId="0" xfId="46" applyFont="1" applyAlignment="1">
      <alignment horizontal="center"/>
      <protection/>
    </xf>
    <xf numFmtId="49" fontId="3" fillId="0" borderId="66" xfId="46" applyNumberFormat="1" applyFont="1" applyBorder="1" applyAlignment="1">
      <alignment horizontal="center"/>
      <protection/>
    </xf>
    <xf numFmtId="0" fontId="3" fillId="0" borderId="68" xfId="46" applyFont="1" applyBorder="1" applyAlignment="1">
      <alignment horizontal="center" shrinkToFit="1"/>
      <protection/>
    </xf>
    <xf numFmtId="0" fontId="3" fillId="0" borderId="52" xfId="46" applyFont="1" applyBorder="1" applyAlignment="1">
      <alignment horizontal="center" shrinkToFit="1"/>
      <protection/>
    </xf>
    <xf numFmtId="0" fontId="3" fillId="0" borderId="69" xfId="46" applyFont="1" applyBorder="1" applyAlignment="1">
      <alignment horizontal="center" shrinkToFit="1"/>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POL.XLS"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E60"/>
  <sheetViews>
    <sheetView zoomScalePageLayoutView="0" workbookViewId="0" topLeftCell="A1">
      <selection activeCell="L13" sqref="L13"/>
    </sheetView>
  </sheetViews>
  <sheetFormatPr defaultColWidth="9.00390625" defaultRowHeight="12.75"/>
  <cols>
    <col min="1" max="1" width="2.00390625" style="0" customWidth="1"/>
    <col min="2" max="2" width="15.00390625" style="0" customWidth="1"/>
    <col min="3" max="3" width="15.875" style="0" customWidth="1"/>
    <col min="4" max="4" width="14.625" style="0" customWidth="1"/>
    <col min="5" max="5" width="13.625" style="0" customWidth="1"/>
    <col min="6" max="6" width="16.625" style="0" customWidth="1"/>
    <col min="7" max="7" width="15.25390625" style="0" customWidth="1"/>
  </cols>
  <sheetData>
    <row r="1" spans="1:7" ht="24.75" customHeight="1" thickBot="1">
      <c r="A1" s="1" t="s">
        <v>263</v>
      </c>
      <c r="B1" s="2"/>
      <c r="C1" s="2"/>
      <c r="D1" s="2"/>
      <c r="E1" s="2"/>
      <c r="F1" s="2"/>
      <c r="G1" s="2"/>
    </row>
    <row r="2" spans="1:7" ht="12.75" customHeight="1">
      <c r="A2" s="3" t="s">
        <v>0</v>
      </c>
      <c r="B2" s="4"/>
      <c r="C2" s="5">
        <f>Rekapitulace!H1</f>
        <v>1</v>
      </c>
      <c r="D2" s="5" t="str">
        <f>Rekapitulace!G2</f>
        <v>Stavební úpravy v učebnách</v>
      </c>
      <c r="E2" s="4"/>
      <c r="F2" s="6" t="s">
        <v>1</v>
      </c>
      <c r="G2" s="7"/>
    </row>
    <row r="3" spans="1:7" ht="3" customHeight="1" hidden="1">
      <c r="A3" s="8"/>
      <c r="B3" s="9"/>
      <c r="C3" s="10"/>
      <c r="D3" s="10"/>
      <c r="E3" s="9"/>
      <c r="F3" s="11"/>
      <c r="G3" s="12"/>
    </row>
    <row r="4" spans="1:7" ht="12" customHeight="1">
      <c r="A4" s="13" t="s">
        <v>2</v>
      </c>
      <c r="B4" s="9"/>
      <c r="C4" s="10" t="s">
        <v>3</v>
      </c>
      <c r="D4" s="10"/>
      <c r="E4" s="9"/>
      <c r="F4" s="11" t="s">
        <v>4</v>
      </c>
      <c r="G4" s="14"/>
    </row>
    <row r="5" spans="1:7" ht="12.75" customHeight="1">
      <c r="A5" s="15" t="s">
        <v>77</v>
      </c>
      <c r="B5" s="16"/>
      <c r="C5" s="17" t="s">
        <v>78</v>
      </c>
      <c r="D5" s="18"/>
      <c r="E5" s="19"/>
      <c r="F5" s="11" t="s">
        <v>6</v>
      </c>
      <c r="G5" s="12"/>
    </row>
    <row r="6" spans="1:15" ht="12.75" customHeight="1">
      <c r="A6" s="13" t="s">
        <v>7</v>
      </c>
      <c r="B6" s="9"/>
      <c r="C6" s="10" t="s">
        <v>8</v>
      </c>
      <c r="D6" s="10"/>
      <c r="E6" s="9"/>
      <c r="F6" s="20" t="s">
        <v>9</v>
      </c>
      <c r="G6" s="21"/>
      <c r="O6" s="22"/>
    </row>
    <row r="7" spans="1:7" ht="26.25" customHeight="1">
      <c r="A7" s="23" t="s">
        <v>76</v>
      </c>
      <c r="B7" s="24"/>
      <c r="C7" s="205" t="s">
        <v>260</v>
      </c>
      <c r="D7" s="206"/>
      <c r="E7" s="207"/>
      <c r="F7" s="25" t="s">
        <v>10</v>
      </c>
      <c r="G7" s="21"/>
    </row>
    <row r="8" spans="1:9" ht="12.75">
      <c r="A8" s="26" t="s">
        <v>11</v>
      </c>
      <c r="B8" s="11"/>
      <c r="C8" s="209"/>
      <c r="D8" s="209"/>
      <c r="E8" s="210"/>
      <c r="F8" s="27" t="s">
        <v>12</v>
      </c>
      <c r="G8" s="28"/>
      <c r="H8" s="29"/>
      <c r="I8" s="30"/>
    </row>
    <row r="9" spans="1:8" ht="12.75">
      <c r="A9" s="26" t="s">
        <v>13</v>
      </c>
      <c r="B9" s="11"/>
      <c r="C9" s="209"/>
      <c r="D9" s="209"/>
      <c r="E9" s="210"/>
      <c r="F9" s="11"/>
      <c r="G9" s="31"/>
      <c r="H9" s="32"/>
    </row>
    <row r="10" spans="1:8" ht="12.75">
      <c r="A10" s="26" t="s">
        <v>14</v>
      </c>
      <c r="B10" s="11"/>
      <c r="C10" s="209"/>
      <c r="D10" s="209"/>
      <c r="E10" s="209"/>
      <c r="F10" s="33"/>
      <c r="G10" s="34"/>
      <c r="H10" s="35"/>
    </row>
    <row r="11" spans="1:57" ht="13.5" customHeight="1">
      <c r="A11" s="26" t="s">
        <v>15</v>
      </c>
      <c r="B11" s="11"/>
      <c r="C11" s="209"/>
      <c r="D11" s="209"/>
      <c r="E11" s="209"/>
      <c r="F11" s="36" t="s">
        <v>16</v>
      </c>
      <c r="G11" s="37"/>
      <c r="H11" s="32"/>
      <c r="BA11" s="38"/>
      <c r="BB11" s="38"/>
      <c r="BC11" s="38"/>
      <c r="BD11" s="38"/>
      <c r="BE11" s="38"/>
    </row>
    <row r="12" spans="1:8" ht="12.75" customHeight="1">
      <c r="A12" s="39" t="s">
        <v>17</v>
      </c>
      <c r="B12" s="9"/>
      <c r="C12" s="211"/>
      <c r="D12" s="211"/>
      <c r="E12" s="211"/>
      <c r="F12" s="40" t="s">
        <v>18</v>
      </c>
      <c r="G12" s="41"/>
      <c r="H12" s="32"/>
    </row>
    <row r="13" spans="1:8" ht="28.5" customHeight="1" thickBot="1">
      <c r="A13" s="42" t="s">
        <v>19</v>
      </c>
      <c r="B13" s="43"/>
      <c r="C13" s="43"/>
      <c r="D13" s="43"/>
      <c r="E13" s="44"/>
      <c r="F13" s="44"/>
      <c r="G13" s="45"/>
      <c r="H13" s="32"/>
    </row>
    <row r="14" spans="1:7" ht="17.25" customHeight="1" thickBot="1">
      <c r="A14" s="46" t="s">
        <v>20</v>
      </c>
      <c r="B14" s="47"/>
      <c r="C14" s="48"/>
      <c r="D14" s="49" t="s">
        <v>21</v>
      </c>
      <c r="E14" s="50"/>
      <c r="F14" s="50"/>
      <c r="G14" s="48"/>
    </row>
    <row r="15" spans="1:7" ht="15.75" customHeight="1">
      <c r="A15" s="51"/>
      <c r="B15" s="52" t="s">
        <v>22</v>
      </c>
      <c r="C15" s="53">
        <f>HSV</f>
        <v>0</v>
      </c>
      <c r="D15" s="54" t="str">
        <f>Rekapitulace!A28</f>
        <v>Ztížené výrobní podmínky</v>
      </c>
      <c r="E15" s="55"/>
      <c r="F15" s="56"/>
      <c r="G15" s="53">
        <f>Rekapitulace!I28</f>
        <v>0</v>
      </c>
    </row>
    <row r="16" spans="1:7" ht="15.75" customHeight="1">
      <c r="A16" s="51" t="s">
        <v>23</v>
      </c>
      <c r="B16" s="52" t="s">
        <v>24</v>
      </c>
      <c r="C16" s="53">
        <f>PSV</f>
        <v>0</v>
      </c>
      <c r="D16" s="8" t="str">
        <f>Rekapitulace!A29</f>
        <v>Oborová přirážka</v>
      </c>
      <c r="E16" s="57"/>
      <c r="F16" s="58"/>
      <c r="G16" s="53">
        <f>Rekapitulace!I29</f>
        <v>0</v>
      </c>
    </row>
    <row r="17" spans="1:7" ht="15.75" customHeight="1">
      <c r="A17" s="51" t="s">
        <v>25</v>
      </c>
      <c r="B17" s="52" t="s">
        <v>26</v>
      </c>
      <c r="C17" s="53">
        <f>Mont</f>
        <v>0</v>
      </c>
      <c r="D17" s="8" t="str">
        <f>Rekapitulace!A30</f>
        <v>Přesun stavebních kapacit</v>
      </c>
      <c r="E17" s="57"/>
      <c r="F17" s="58"/>
      <c r="G17" s="53">
        <f>Rekapitulace!I30</f>
        <v>0</v>
      </c>
    </row>
    <row r="18" spans="1:7" ht="15.75" customHeight="1">
      <c r="A18" s="59" t="s">
        <v>27</v>
      </c>
      <c r="B18" s="60" t="s">
        <v>28</v>
      </c>
      <c r="C18" s="53">
        <f>Dodavka</f>
        <v>0</v>
      </c>
      <c r="D18" s="8" t="str">
        <f>Rekapitulace!A31</f>
        <v>Mimostaveništní doprava</v>
      </c>
      <c r="E18" s="57"/>
      <c r="F18" s="58"/>
      <c r="G18" s="53">
        <f>Rekapitulace!I31</f>
        <v>0</v>
      </c>
    </row>
    <row r="19" spans="1:7" ht="15.75" customHeight="1">
      <c r="A19" s="61" t="s">
        <v>29</v>
      </c>
      <c r="B19" s="52"/>
      <c r="C19" s="53">
        <f>SUM(C15:C18)</f>
        <v>0</v>
      </c>
      <c r="D19" s="8" t="str">
        <f>Rekapitulace!A32</f>
        <v>Zařízení staveniště</v>
      </c>
      <c r="E19" s="57"/>
      <c r="F19" s="58"/>
      <c r="G19" s="53">
        <f>Rekapitulace!I32</f>
        <v>0</v>
      </c>
    </row>
    <row r="20" spans="1:7" ht="15.75" customHeight="1">
      <c r="A20" s="61"/>
      <c r="B20" s="52"/>
      <c r="C20" s="53"/>
      <c r="D20" s="8" t="str">
        <f>Rekapitulace!A33</f>
        <v>Provoz investora</v>
      </c>
      <c r="E20" s="57"/>
      <c r="F20" s="58"/>
      <c r="G20" s="53">
        <f>Rekapitulace!I33</f>
        <v>0</v>
      </c>
    </row>
    <row r="21" spans="1:7" ht="15.75" customHeight="1">
      <c r="A21" s="61" t="s">
        <v>30</v>
      </c>
      <c r="B21" s="52"/>
      <c r="C21" s="53">
        <f>HZS</f>
        <v>0</v>
      </c>
      <c r="D21" s="8" t="str">
        <f>Rekapitulace!A34</f>
        <v>Kompletační činnost (IČD)</v>
      </c>
      <c r="E21" s="57"/>
      <c r="F21" s="58"/>
      <c r="G21" s="53">
        <f>Rekapitulace!I34</f>
        <v>0</v>
      </c>
    </row>
    <row r="22" spans="1:7" ht="15.75" customHeight="1">
      <c r="A22" s="62" t="s">
        <v>31</v>
      </c>
      <c r="B22" s="63"/>
      <c r="C22" s="53">
        <f>C19+C21</f>
        <v>0</v>
      </c>
      <c r="D22" s="8" t="s">
        <v>32</v>
      </c>
      <c r="E22" s="57"/>
      <c r="F22" s="58"/>
      <c r="G22" s="53">
        <f>G23-SUM(G15:G21)</f>
        <v>0</v>
      </c>
    </row>
    <row r="23" spans="1:7" ht="15.75" customHeight="1" thickBot="1">
      <c r="A23" s="212" t="s">
        <v>33</v>
      </c>
      <c r="B23" s="213"/>
      <c r="C23" s="64">
        <f>C22+G23</f>
        <v>0</v>
      </c>
      <c r="D23" s="65" t="s">
        <v>34</v>
      </c>
      <c r="E23" s="66"/>
      <c r="F23" s="67"/>
      <c r="G23" s="53">
        <f>VRN</f>
        <v>0</v>
      </c>
    </row>
    <row r="24" spans="1:7" ht="12.75">
      <c r="A24" s="68" t="s">
        <v>35</v>
      </c>
      <c r="B24" s="69"/>
      <c r="C24" s="70"/>
      <c r="D24" s="69" t="s">
        <v>36</v>
      </c>
      <c r="E24" s="69"/>
      <c r="F24" s="71" t="s">
        <v>37</v>
      </c>
      <c r="G24" s="72"/>
    </row>
    <row r="25" spans="1:7" ht="12.75">
      <c r="A25" s="62" t="s">
        <v>38</v>
      </c>
      <c r="B25" s="63"/>
      <c r="C25" s="73"/>
      <c r="D25" s="63" t="s">
        <v>38</v>
      </c>
      <c r="E25" s="74"/>
      <c r="F25" s="75" t="s">
        <v>38</v>
      </c>
      <c r="G25" s="76"/>
    </row>
    <row r="26" spans="1:7" ht="37.5" customHeight="1">
      <c r="A26" s="62" t="s">
        <v>39</v>
      </c>
      <c r="B26" s="77"/>
      <c r="C26" s="73"/>
      <c r="D26" s="63" t="s">
        <v>39</v>
      </c>
      <c r="E26" s="74"/>
      <c r="F26" s="75" t="s">
        <v>39</v>
      </c>
      <c r="G26" s="76"/>
    </row>
    <row r="27" spans="1:7" ht="12.75">
      <c r="A27" s="62"/>
      <c r="B27" s="78"/>
      <c r="C27" s="73"/>
      <c r="D27" s="63"/>
      <c r="E27" s="74"/>
      <c r="F27" s="75"/>
      <c r="G27" s="76"/>
    </row>
    <row r="28" spans="1:7" ht="12.75">
      <c r="A28" s="62" t="s">
        <v>40</v>
      </c>
      <c r="B28" s="63"/>
      <c r="C28" s="73"/>
      <c r="D28" s="75" t="s">
        <v>41</v>
      </c>
      <c r="E28" s="73"/>
      <c r="F28" s="79" t="s">
        <v>41</v>
      </c>
      <c r="G28" s="76"/>
    </row>
    <row r="29" spans="1:7" ht="69" customHeight="1">
      <c r="A29" s="62"/>
      <c r="B29" s="63"/>
      <c r="C29" s="80"/>
      <c r="D29" s="81"/>
      <c r="E29" s="80"/>
      <c r="F29" s="63"/>
      <c r="G29" s="76"/>
    </row>
    <row r="30" spans="1:7" ht="12.75">
      <c r="A30" s="82" t="s">
        <v>42</v>
      </c>
      <c r="B30" s="83"/>
      <c r="C30" s="84">
        <v>20</v>
      </c>
      <c r="D30" s="83" t="s">
        <v>43</v>
      </c>
      <c r="E30" s="85"/>
      <c r="F30" s="201">
        <f>C23-F32</f>
        <v>0</v>
      </c>
      <c r="G30" s="202"/>
    </row>
    <row r="31" spans="1:7" ht="12.75">
      <c r="A31" s="82" t="s">
        <v>44</v>
      </c>
      <c r="B31" s="83"/>
      <c r="C31" s="84">
        <f>SazbaDPH1</f>
        <v>20</v>
      </c>
      <c r="D31" s="83" t="s">
        <v>45</v>
      </c>
      <c r="E31" s="85"/>
      <c r="F31" s="201">
        <f>ROUND(PRODUCT(F30,C31/100),0)</f>
        <v>0</v>
      </c>
      <c r="G31" s="202"/>
    </row>
    <row r="32" spans="1:7" ht="12.75">
      <c r="A32" s="82" t="s">
        <v>42</v>
      </c>
      <c r="B32" s="83"/>
      <c r="C32" s="84">
        <v>0</v>
      </c>
      <c r="D32" s="83" t="s">
        <v>45</v>
      </c>
      <c r="E32" s="85"/>
      <c r="F32" s="201">
        <v>0</v>
      </c>
      <c r="G32" s="202"/>
    </row>
    <row r="33" spans="1:7" ht="12.75">
      <c r="A33" s="82" t="s">
        <v>44</v>
      </c>
      <c r="B33" s="86"/>
      <c r="C33" s="87">
        <f>SazbaDPH2</f>
        <v>0</v>
      </c>
      <c r="D33" s="83" t="s">
        <v>45</v>
      </c>
      <c r="E33" s="58"/>
      <c r="F33" s="201">
        <f>ROUND(PRODUCT(F32,C33/100),0)</f>
        <v>0</v>
      </c>
      <c r="G33" s="202"/>
    </row>
    <row r="34" spans="1:7" s="91" customFormat="1" ht="19.5" customHeight="1" thickBot="1">
      <c r="A34" s="88" t="s">
        <v>46</v>
      </c>
      <c r="B34" s="89"/>
      <c r="C34" s="89"/>
      <c r="D34" s="89"/>
      <c r="E34" s="90"/>
      <c r="F34" s="203">
        <f>ROUND(SUM(F30:F33),0)</f>
        <v>0</v>
      </c>
      <c r="G34" s="204"/>
    </row>
    <row r="35" ht="195" customHeight="1"/>
    <row r="36" spans="1:8" ht="12.75">
      <c r="A36" s="92" t="s">
        <v>47</v>
      </c>
      <c r="B36" s="92"/>
      <c r="C36" s="92"/>
      <c r="D36" s="92"/>
      <c r="E36" s="92"/>
      <c r="F36" s="92"/>
      <c r="G36" s="92"/>
      <c r="H36" t="s">
        <v>5</v>
      </c>
    </row>
    <row r="37" spans="1:8" ht="14.25" customHeight="1">
      <c r="A37" s="92"/>
      <c r="B37" s="208" t="s">
        <v>262</v>
      </c>
      <c r="C37" s="208"/>
      <c r="D37" s="208"/>
      <c r="E37" s="208"/>
      <c r="F37" s="208"/>
      <c r="G37" s="208"/>
      <c r="H37" t="s">
        <v>5</v>
      </c>
    </row>
    <row r="38" spans="1:8" ht="12.75" customHeight="1">
      <c r="A38" s="93"/>
      <c r="B38" s="208"/>
      <c r="C38" s="208"/>
      <c r="D38" s="208"/>
      <c r="E38" s="208"/>
      <c r="F38" s="208"/>
      <c r="G38" s="208"/>
      <c r="H38" t="s">
        <v>5</v>
      </c>
    </row>
    <row r="39" spans="1:8" ht="12.75">
      <c r="A39" s="93"/>
      <c r="B39" s="208"/>
      <c r="C39" s="208"/>
      <c r="D39" s="208"/>
      <c r="E39" s="208"/>
      <c r="F39" s="208"/>
      <c r="G39" s="208"/>
      <c r="H39" t="s">
        <v>5</v>
      </c>
    </row>
    <row r="40" spans="1:8" ht="12.75">
      <c r="A40" s="93"/>
      <c r="B40" s="208"/>
      <c r="C40" s="208"/>
      <c r="D40" s="208"/>
      <c r="E40" s="208"/>
      <c r="F40" s="208"/>
      <c r="G40" s="208"/>
      <c r="H40" t="s">
        <v>5</v>
      </c>
    </row>
    <row r="41" spans="1:8" ht="12.75">
      <c r="A41" s="93"/>
      <c r="B41" s="208"/>
      <c r="C41" s="208"/>
      <c r="D41" s="208"/>
      <c r="E41" s="208"/>
      <c r="F41" s="208"/>
      <c r="G41" s="208"/>
      <c r="H41" t="s">
        <v>5</v>
      </c>
    </row>
    <row r="42" spans="1:8" ht="12.75">
      <c r="A42" s="93"/>
      <c r="B42" s="208"/>
      <c r="C42" s="208"/>
      <c r="D42" s="208"/>
      <c r="E42" s="208"/>
      <c r="F42" s="208"/>
      <c r="G42" s="208"/>
      <c r="H42" t="s">
        <v>5</v>
      </c>
    </row>
    <row r="43" spans="1:8" ht="12.75">
      <c r="A43" s="93"/>
      <c r="B43" s="208"/>
      <c r="C43" s="208"/>
      <c r="D43" s="208"/>
      <c r="E43" s="208"/>
      <c r="F43" s="208"/>
      <c r="G43" s="208"/>
      <c r="H43" t="s">
        <v>5</v>
      </c>
    </row>
    <row r="44" spans="1:7" ht="12.75">
      <c r="A44" s="93"/>
      <c r="B44" s="208"/>
      <c r="C44" s="208"/>
      <c r="D44" s="208"/>
      <c r="E44" s="208"/>
      <c r="F44" s="208"/>
      <c r="G44" s="208"/>
    </row>
    <row r="45" spans="1:7" ht="12.75">
      <c r="A45" s="93"/>
      <c r="B45" s="208"/>
      <c r="C45" s="208"/>
      <c r="D45" s="208"/>
      <c r="E45" s="208"/>
      <c r="F45" s="208"/>
      <c r="G45" s="208"/>
    </row>
    <row r="46" spans="1:7" ht="12.75">
      <c r="A46" s="93"/>
      <c r="B46" s="208"/>
      <c r="C46" s="208"/>
      <c r="D46" s="208"/>
      <c r="E46" s="208"/>
      <c r="F46" s="208"/>
      <c r="G46" s="208"/>
    </row>
    <row r="47" spans="1:7" ht="12.75">
      <c r="A47" s="93"/>
      <c r="B47" s="208"/>
      <c r="C47" s="208"/>
      <c r="D47" s="208"/>
      <c r="E47" s="208"/>
      <c r="F47" s="208"/>
      <c r="G47" s="208"/>
    </row>
    <row r="48" spans="1:7" ht="12.75">
      <c r="A48" s="93"/>
      <c r="B48" s="208"/>
      <c r="C48" s="208"/>
      <c r="D48" s="208"/>
      <c r="E48" s="208"/>
      <c r="F48" s="208"/>
      <c r="G48" s="208"/>
    </row>
    <row r="49" spans="1:8" ht="404.25" customHeight="1">
      <c r="A49" s="93"/>
      <c r="B49" s="208"/>
      <c r="C49" s="208"/>
      <c r="D49" s="208"/>
      <c r="E49" s="208"/>
      <c r="F49" s="208"/>
      <c r="G49" s="208"/>
      <c r="H49" t="s">
        <v>5</v>
      </c>
    </row>
    <row r="50" spans="1:8" ht="0.75" customHeight="1">
      <c r="A50" s="93"/>
      <c r="B50" s="208"/>
      <c r="C50" s="208"/>
      <c r="D50" s="208"/>
      <c r="E50" s="208"/>
      <c r="F50" s="208"/>
      <c r="G50" s="208"/>
      <c r="H50" t="s">
        <v>5</v>
      </c>
    </row>
    <row r="51" spans="2:7" ht="12.75">
      <c r="B51" s="200"/>
      <c r="C51" s="200"/>
      <c r="D51" s="200"/>
      <c r="E51" s="200"/>
      <c r="F51" s="200"/>
      <c r="G51" s="200"/>
    </row>
    <row r="52" spans="2:7" ht="12.75">
      <c r="B52" s="200"/>
      <c r="C52" s="200"/>
      <c r="D52" s="200"/>
      <c r="E52" s="200"/>
      <c r="F52" s="200"/>
      <c r="G52" s="200"/>
    </row>
    <row r="53" spans="2:7" ht="12.75">
      <c r="B53" s="200"/>
      <c r="C53" s="200"/>
      <c r="D53" s="200"/>
      <c r="E53" s="200"/>
      <c r="F53" s="200"/>
      <c r="G53" s="200"/>
    </row>
    <row r="54" spans="2:7" ht="12.75">
      <c r="B54" s="200"/>
      <c r="C54" s="200"/>
      <c r="D54" s="200"/>
      <c r="E54" s="200"/>
      <c r="F54" s="200"/>
      <c r="G54" s="200"/>
    </row>
    <row r="55" spans="2:7" ht="12.75">
      <c r="B55" s="200"/>
      <c r="C55" s="200"/>
      <c r="D55" s="200"/>
      <c r="E55" s="200"/>
      <c r="F55" s="200"/>
      <c r="G55" s="200"/>
    </row>
    <row r="56" spans="2:7" ht="12.75">
      <c r="B56" s="200"/>
      <c r="C56" s="200"/>
      <c r="D56" s="200"/>
      <c r="E56" s="200"/>
      <c r="F56" s="200"/>
      <c r="G56" s="200"/>
    </row>
    <row r="57" spans="2:7" ht="12.75">
      <c r="B57" s="200"/>
      <c r="C57" s="200"/>
      <c r="D57" s="200"/>
      <c r="E57" s="200"/>
      <c r="F57" s="200"/>
      <c r="G57" s="200"/>
    </row>
    <row r="58" spans="2:7" ht="12.75">
      <c r="B58" s="200"/>
      <c r="C58" s="200"/>
      <c r="D58" s="200"/>
      <c r="E58" s="200"/>
      <c r="F58" s="200"/>
      <c r="G58" s="200"/>
    </row>
    <row r="59" spans="2:7" ht="12.75">
      <c r="B59" s="200"/>
      <c r="C59" s="200"/>
      <c r="D59" s="200"/>
      <c r="E59" s="200"/>
      <c r="F59" s="200"/>
      <c r="G59" s="200"/>
    </row>
    <row r="60" spans="2:7" ht="12.75">
      <c r="B60" s="200"/>
      <c r="C60" s="200"/>
      <c r="D60" s="200"/>
      <c r="E60" s="200"/>
      <c r="F60" s="200"/>
      <c r="G60" s="200"/>
    </row>
  </sheetData>
  <sheetProtection/>
  <mergeCells count="23">
    <mergeCell ref="C7:E7"/>
    <mergeCell ref="B37:G50"/>
    <mergeCell ref="C8:E8"/>
    <mergeCell ref="C9:E9"/>
    <mergeCell ref="C10:E10"/>
    <mergeCell ref="C11:E11"/>
    <mergeCell ref="C12:E12"/>
    <mergeCell ref="A23:B23"/>
    <mergeCell ref="F30:G30"/>
    <mergeCell ref="F31:G31"/>
    <mergeCell ref="F32:G32"/>
    <mergeCell ref="F33:G33"/>
    <mergeCell ref="F34:G34"/>
    <mergeCell ref="B57:G57"/>
    <mergeCell ref="B58:G58"/>
    <mergeCell ref="B59:G59"/>
    <mergeCell ref="B60:G60"/>
    <mergeCell ref="B51:G51"/>
    <mergeCell ref="B52:G52"/>
    <mergeCell ref="B53:G53"/>
    <mergeCell ref="B54:G54"/>
    <mergeCell ref="B55:G55"/>
    <mergeCell ref="B56:G56"/>
  </mergeCells>
  <printOptions/>
  <pageMargins left="0.5905511811023623" right="0.3937007874015748" top="0.5905511811023623" bottom="0.984251968503937" header="0.1968503937007874" footer="0.5118110236220472"/>
  <pageSetup horizontalDpi="600" verticalDpi="600" orientation="portrait" paperSize="9" scale="96" r:id="rId1"/>
  <headerFooter alignWithMargins="0">
    <oddFooter>&amp;L&amp;9Zpracováno programem &amp;"Arial CE,Tučné"BUILDpower,  © RTS, a.s.&amp;R&amp;"Arial,Obyčejné"Strana &amp;P</oddFooter>
  </headerFooter>
  <rowBreaks count="1" manualBreakCount="1">
    <brk id="35" max="6" man="1"/>
  </rowBreaks>
</worksheet>
</file>

<file path=xl/worksheets/sheet2.xml><?xml version="1.0" encoding="utf-8"?>
<worksheet xmlns="http://schemas.openxmlformats.org/spreadsheetml/2006/main" xmlns:r="http://schemas.openxmlformats.org/officeDocument/2006/relationships">
  <dimension ref="A1:BE87"/>
  <sheetViews>
    <sheetView tabSelected="1" zoomScalePageLayoutView="0" workbookViewId="0" topLeftCell="A1">
      <selection activeCell="A2" sqref="A2:B2"/>
    </sheetView>
  </sheetViews>
  <sheetFormatPr defaultColWidth="9.00390625" defaultRowHeight="12.75"/>
  <cols>
    <col min="1" max="1" width="5.875" style="0" customWidth="1"/>
    <col min="2" max="2" width="6.125" style="0" customWidth="1"/>
    <col min="3" max="3" width="11.375" style="0" customWidth="1"/>
    <col min="4" max="4" width="15.875" style="0" customWidth="1"/>
    <col min="5" max="5" width="11.25390625" style="0" customWidth="1"/>
    <col min="6" max="6" width="10.875" style="0" customWidth="1"/>
    <col min="7" max="7" width="11.00390625" style="0" customWidth="1"/>
    <col min="8" max="8" width="11.125" style="0" customWidth="1"/>
    <col min="9" max="9" width="10.75390625" style="0" customWidth="1"/>
  </cols>
  <sheetData>
    <row r="1" spans="1:9" ht="27" customHeight="1" thickTop="1">
      <c r="A1" s="214" t="s">
        <v>48</v>
      </c>
      <c r="B1" s="215"/>
      <c r="C1" s="223" t="s">
        <v>260</v>
      </c>
      <c r="D1" s="224"/>
      <c r="E1" s="224"/>
      <c r="F1" s="225"/>
      <c r="G1" s="94" t="s">
        <v>49</v>
      </c>
      <c r="H1" s="95">
        <v>1</v>
      </c>
      <c r="I1" s="96"/>
    </row>
    <row r="2" spans="1:9" ht="13.5" thickBot="1">
      <c r="A2" s="216" t="s">
        <v>50</v>
      </c>
      <c r="B2" s="217"/>
      <c r="C2" s="97" t="str">
        <f>CONCATENATE(cisloobjektu," ",nazevobjektu)</f>
        <v>SO01 Učebny, laboratoře</v>
      </c>
      <c r="D2" s="98"/>
      <c r="E2" s="99"/>
      <c r="F2" s="98"/>
      <c r="G2" s="218" t="s">
        <v>79</v>
      </c>
      <c r="H2" s="219"/>
      <c r="I2" s="220"/>
    </row>
    <row r="3" spans="1:9" ht="13.5" thickTop="1">
      <c r="A3" s="74"/>
      <c r="B3" s="74"/>
      <c r="C3" s="74"/>
      <c r="D3" s="74"/>
      <c r="E3" s="74"/>
      <c r="F3" s="63"/>
      <c r="G3" s="74"/>
      <c r="H3" s="74"/>
      <c r="I3" s="74"/>
    </row>
    <row r="4" spans="1:9" ht="19.5" customHeight="1">
      <c r="A4" s="100" t="s">
        <v>51</v>
      </c>
      <c r="B4" s="101"/>
      <c r="C4" s="101"/>
      <c r="D4" s="101"/>
      <c r="E4" s="102"/>
      <c r="F4" s="101"/>
      <c r="G4" s="101"/>
      <c r="H4" s="101"/>
      <c r="I4" s="101"/>
    </row>
    <row r="5" spans="1:9" ht="13.5" thickBot="1">
      <c r="A5" s="74"/>
      <c r="B5" s="74"/>
      <c r="C5" s="74"/>
      <c r="D5" s="74"/>
      <c r="E5" s="74"/>
      <c r="F5" s="74"/>
      <c r="G5" s="74"/>
      <c r="H5" s="74"/>
      <c r="I5" s="74"/>
    </row>
    <row r="6" spans="1:9" s="32" customFormat="1" ht="13.5" thickBot="1">
      <c r="A6" s="103"/>
      <c r="B6" s="104" t="s">
        <v>52</v>
      </c>
      <c r="C6" s="104"/>
      <c r="D6" s="105"/>
      <c r="E6" s="106" t="s">
        <v>53</v>
      </c>
      <c r="F6" s="107" t="s">
        <v>54</v>
      </c>
      <c r="G6" s="107" t="s">
        <v>55</v>
      </c>
      <c r="H6" s="107" t="s">
        <v>56</v>
      </c>
      <c r="I6" s="108" t="s">
        <v>30</v>
      </c>
    </row>
    <row r="7" spans="1:9" s="32" customFormat="1" ht="12.75">
      <c r="A7" s="192" t="str">
        <f>Položky!B7</f>
        <v>3</v>
      </c>
      <c r="B7" s="109" t="str">
        <f>Položky!C7</f>
        <v>Svislé a kompletní konstrukce</v>
      </c>
      <c r="C7" s="63"/>
      <c r="D7" s="110"/>
      <c r="E7" s="193">
        <f>Položky!BA14</f>
        <v>0</v>
      </c>
      <c r="F7" s="194">
        <f>Položky!BB14</f>
        <v>0</v>
      </c>
      <c r="G7" s="194">
        <f>Položky!BC14</f>
        <v>0</v>
      </c>
      <c r="H7" s="194">
        <f>Položky!BD14</f>
        <v>0</v>
      </c>
      <c r="I7" s="195">
        <f>Položky!BE14</f>
        <v>0</v>
      </c>
    </row>
    <row r="8" spans="1:9" s="32" customFormat="1" ht="12.75">
      <c r="A8" s="192" t="str">
        <f>Položky!B15</f>
        <v>61</v>
      </c>
      <c r="B8" s="109" t="str">
        <f>Položky!C15</f>
        <v>Upravy povrchů vnitřní</v>
      </c>
      <c r="C8" s="63"/>
      <c r="D8" s="110"/>
      <c r="E8" s="193">
        <f>Položky!BA20</f>
        <v>0</v>
      </c>
      <c r="F8" s="194">
        <f>Položky!BB20</f>
        <v>0</v>
      </c>
      <c r="G8" s="194">
        <f>Položky!BC20</f>
        <v>0</v>
      </c>
      <c r="H8" s="194">
        <f>Položky!BD20</f>
        <v>0</v>
      </c>
      <c r="I8" s="195">
        <f>Položky!BE20</f>
        <v>0</v>
      </c>
    </row>
    <row r="9" spans="1:9" s="32" customFormat="1" ht="12.75">
      <c r="A9" s="192" t="str">
        <f>Položky!B21</f>
        <v>64</v>
      </c>
      <c r="B9" s="109" t="str">
        <f>Položky!C21</f>
        <v>Výplně otvorů</v>
      </c>
      <c r="C9" s="63"/>
      <c r="D9" s="110"/>
      <c r="E9" s="193">
        <f>Položky!BA24</f>
        <v>0</v>
      </c>
      <c r="F9" s="194">
        <f>Položky!BB24</f>
        <v>0</v>
      </c>
      <c r="G9" s="194">
        <f>Položky!BC24</f>
        <v>0</v>
      </c>
      <c r="H9" s="194">
        <f>Položky!BD24</f>
        <v>0</v>
      </c>
      <c r="I9" s="195">
        <f>Položky!BE24</f>
        <v>0</v>
      </c>
    </row>
    <row r="10" spans="1:9" s="32" customFormat="1" ht="12.75">
      <c r="A10" s="192" t="str">
        <f>Položky!B25</f>
        <v>94</v>
      </c>
      <c r="B10" s="109" t="str">
        <f>Položky!C25</f>
        <v>Lešení a stavební výtahy</v>
      </c>
      <c r="C10" s="63"/>
      <c r="D10" s="110"/>
      <c r="E10" s="193">
        <f>Položky!BA33</f>
        <v>0</v>
      </c>
      <c r="F10" s="194">
        <f>Položky!BB33</f>
        <v>0</v>
      </c>
      <c r="G10" s="194">
        <f>Položky!BC33</f>
        <v>0</v>
      </c>
      <c r="H10" s="194">
        <f>Položky!BD33</f>
        <v>0</v>
      </c>
      <c r="I10" s="195">
        <f>Položky!BE33</f>
        <v>0</v>
      </c>
    </row>
    <row r="11" spans="1:9" s="32" customFormat="1" ht="12.75">
      <c r="A11" s="192" t="str">
        <f>Položky!B34</f>
        <v>95</v>
      </c>
      <c r="B11" s="109" t="str">
        <f>Položky!C34</f>
        <v>Dokončovací konstrukce na pozemních stavbách</v>
      </c>
      <c r="C11" s="63"/>
      <c r="D11" s="110"/>
      <c r="E11" s="193">
        <f>Položky!BA43</f>
        <v>0</v>
      </c>
      <c r="F11" s="194">
        <f>Položky!BB43</f>
        <v>0</v>
      </c>
      <c r="G11" s="194">
        <f>Položky!BC43</f>
        <v>0</v>
      </c>
      <c r="H11" s="194">
        <f>Položky!BD43</f>
        <v>0</v>
      </c>
      <c r="I11" s="195">
        <f>Položky!BE43</f>
        <v>0</v>
      </c>
    </row>
    <row r="12" spans="1:9" s="32" customFormat="1" ht="12.75">
      <c r="A12" s="192" t="str">
        <f>Položky!B44</f>
        <v>99</v>
      </c>
      <c r="B12" s="109" t="str">
        <f>Položky!C44</f>
        <v>Staveništní přesun hmot</v>
      </c>
      <c r="C12" s="63"/>
      <c r="D12" s="110"/>
      <c r="E12" s="193">
        <f>Položky!BA46</f>
        <v>0</v>
      </c>
      <c r="F12" s="194">
        <f>Položky!BB46</f>
        <v>0</v>
      </c>
      <c r="G12" s="194">
        <f>Položky!BC46</f>
        <v>0</v>
      </c>
      <c r="H12" s="194">
        <f>Položky!BD46</f>
        <v>0</v>
      </c>
      <c r="I12" s="195">
        <f>Položky!BE46</f>
        <v>0</v>
      </c>
    </row>
    <row r="13" spans="1:9" s="32" customFormat="1" ht="12.75">
      <c r="A13" s="192" t="str">
        <f>Položky!B47</f>
        <v>V1</v>
      </c>
      <c r="B13" s="109" t="str">
        <f>Položky!C47</f>
        <v>Stavební výpomoc k řemeslům</v>
      </c>
      <c r="C13" s="63"/>
      <c r="D13" s="110"/>
      <c r="E13" s="193">
        <f>Položky!BA49</f>
        <v>0</v>
      </c>
      <c r="F13" s="194">
        <f>Položky!BB49</f>
        <v>0</v>
      </c>
      <c r="G13" s="194">
        <f>Položky!BC49</f>
        <v>0</v>
      </c>
      <c r="H13" s="194">
        <f>Položky!BD49</f>
        <v>0</v>
      </c>
      <c r="I13" s="195">
        <f>Položky!BE49</f>
        <v>0</v>
      </c>
    </row>
    <row r="14" spans="1:9" s="32" customFormat="1" ht="12.75">
      <c r="A14" s="192" t="str">
        <f>Položky!B50</f>
        <v>720</v>
      </c>
      <c r="B14" s="109" t="str">
        <f>Položky!C50</f>
        <v>Zdravotechnická instalace</v>
      </c>
      <c r="C14" s="63"/>
      <c r="D14" s="110"/>
      <c r="E14" s="193">
        <f>Položky!BA53</f>
        <v>0</v>
      </c>
      <c r="F14" s="194">
        <f>Položky!BB53</f>
        <v>0</v>
      </c>
      <c r="G14" s="194">
        <f>Položky!BC53</f>
        <v>0</v>
      </c>
      <c r="H14" s="194">
        <f>Položky!BD53</f>
        <v>0</v>
      </c>
      <c r="I14" s="195">
        <f>Položky!BE53</f>
        <v>0</v>
      </c>
    </row>
    <row r="15" spans="1:9" s="32" customFormat="1" ht="12.75">
      <c r="A15" s="192" t="str">
        <f>Položky!B54</f>
        <v>766</v>
      </c>
      <c r="B15" s="109" t="str">
        <f>Položky!C54</f>
        <v>Konstrukce truhlářské</v>
      </c>
      <c r="C15" s="63"/>
      <c r="D15" s="110"/>
      <c r="E15" s="193">
        <f>Položky!BA69</f>
        <v>0</v>
      </c>
      <c r="F15" s="194">
        <f>Položky!BB69</f>
        <v>0</v>
      </c>
      <c r="G15" s="194">
        <f>Položky!BC69</f>
        <v>0</v>
      </c>
      <c r="H15" s="194">
        <f>Položky!BD69</f>
        <v>0</v>
      </c>
      <c r="I15" s="195">
        <f>Položky!BE69</f>
        <v>0</v>
      </c>
    </row>
    <row r="16" spans="1:9" s="32" customFormat="1" ht="12.75">
      <c r="A16" s="192" t="str">
        <f>Položky!B70</f>
        <v>776</v>
      </c>
      <c r="B16" s="109" t="str">
        <f>Položky!C70</f>
        <v>Podlahy povlakové</v>
      </c>
      <c r="C16" s="63"/>
      <c r="D16" s="110"/>
      <c r="E16" s="193">
        <f>Položky!BA84</f>
        <v>0</v>
      </c>
      <c r="F16" s="194">
        <f>Položky!BB84</f>
        <v>0</v>
      </c>
      <c r="G16" s="194">
        <f>Položky!BC84</f>
        <v>0</v>
      </c>
      <c r="H16" s="194">
        <f>Položky!BD84</f>
        <v>0</v>
      </c>
      <c r="I16" s="195">
        <f>Položky!BE84</f>
        <v>0</v>
      </c>
    </row>
    <row r="17" spans="1:9" s="32" customFormat="1" ht="12.75">
      <c r="A17" s="192" t="str">
        <f>Položky!B85</f>
        <v>781</v>
      </c>
      <c r="B17" s="109" t="str">
        <f>Položky!C85</f>
        <v>Obklady keramické</v>
      </c>
      <c r="C17" s="63"/>
      <c r="D17" s="110"/>
      <c r="E17" s="193">
        <f>Položky!BA88</f>
        <v>0</v>
      </c>
      <c r="F17" s="194">
        <f>Položky!BB88</f>
        <v>0</v>
      </c>
      <c r="G17" s="194">
        <f>Položky!BC88</f>
        <v>0</v>
      </c>
      <c r="H17" s="194">
        <f>Položky!BD88</f>
        <v>0</v>
      </c>
      <c r="I17" s="195">
        <f>Položky!BE88</f>
        <v>0</v>
      </c>
    </row>
    <row r="18" spans="1:9" s="32" customFormat="1" ht="12.75">
      <c r="A18" s="192" t="str">
        <f>Položky!B89</f>
        <v>784</v>
      </c>
      <c r="B18" s="109" t="str">
        <f>Položky!C89</f>
        <v>Malby</v>
      </c>
      <c r="C18" s="63"/>
      <c r="D18" s="110"/>
      <c r="E18" s="193">
        <f>Položky!BA109</f>
        <v>0</v>
      </c>
      <c r="F18" s="194">
        <f>Položky!BB109</f>
        <v>0</v>
      </c>
      <c r="G18" s="194">
        <f>Položky!BC109</f>
        <v>0</v>
      </c>
      <c r="H18" s="194">
        <f>Položky!BD109</f>
        <v>0</v>
      </c>
      <c r="I18" s="195">
        <f>Položky!BE109</f>
        <v>0</v>
      </c>
    </row>
    <row r="19" spans="1:9" s="32" customFormat="1" ht="12.75">
      <c r="A19" s="192" t="str">
        <f>Položky!B110</f>
        <v>786</v>
      </c>
      <c r="B19" s="109" t="str">
        <f>Položky!C110</f>
        <v>Čalounické úpravy</v>
      </c>
      <c r="C19" s="63"/>
      <c r="D19" s="110"/>
      <c r="E19" s="193">
        <f>Položky!BA123</f>
        <v>0</v>
      </c>
      <c r="F19" s="194">
        <f>Položky!BB123</f>
        <v>0</v>
      </c>
      <c r="G19" s="194">
        <f>Položky!BC123</f>
        <v>0</v>
      </c>
      <c r="H19" s="194">
        <f>Položky!BD123</f>
        <v>0</v>
      </c>
      <c r="I19" s="195">
        <f>Položky!BE123</f>
        <v>0</v>
      </c>
    </row>
    <row r="20" spans="1:9" s="32" customFormat="1" ht="12.75">
      <c r="A20" s="192" t="str">
        <f>Položky!B124</f>
        <v>M21</v>
      </c>
      <c r="B20" s="109" t="str">
        <f>Položky!C124</f>
        <v>Elektromontáže</v>
      </c>
      <c r="C20" s="63"/>
      <c r="D20" s="110"/>
      <c r="E20" s="193">
        <f>Položky!BA146</f>
        <v>0</v>
      </c>
      <c r="F20" s="194">
        <f>Položky!BB146</f>
        <v>0</v>
      </c>
      <c r="G20" s="194">
        <f>Položky!BC146</f>
        <v>0</v>
      </c>
      <c r="H20" s="194">
        <f>Položky!BD146</f>
        <v>0</v>
      </c>
      <c r="I20" s="195">
        <f>Položky!BE146</f>
        <v>0</v>
      </c>
    </row>
    <row r="21" spans="1:9" s="32" customFormat="1" ht="12.75">
      <c r="A21" s="192" t="str">
        <f>Položky!B147</f>
        <v>M22</v>
      </c>
      <c r="B21" s="109" t="str">
        <f>Položky!C147</f>
        <v>Montáž sdělovací a zabezp. techniky</v>
      </c>
      <c r="C21" s="63"/>
      <c r="D21" s="110"/>
      <c r="E21" s="193">
        <f>Položky!BA149</f>
        <v>0</v>
      </c>
      <c r="F21" s="194">
        <f>Položky!BB149</f>
        <v>0</v>
      </c>
      <c r="G21" s="194">
        <f>Položky!BC149</f>
        <v>0</v>
      </c>
      <c r="H21" s="194">
        <f>Položky!BD149</f>
        <v>0</v>
      </c>
      <c r="I21" s="195">
        <f>Položky!BE149</f>
        <v>0</v>
      </c>
    </row>
    <row r="22" spans="1:9" s="32" customFormat="1" ht="13.5" thickBot="1">
      <c r="A22" s="192" t="str">
        <f>Položky!B150</f>
        <v>M24</v>
      </c>
      <c r="B22" s="109" t="str">
        <f>Položky!C150</f>
        <v>Montáže vzduchotechnických zařízení</v>
      </c>
      <c r="C22" s="63"/>
      <c r="D22" s="110"/>
      <c r="E22" s="193">
        <f>Položky!BA153</f>
        <v>0</v>
      </c>
      <c r="F22" s="194">
        <f>Položky!BB153</f>
        <v>0</v>
      </c>
      <c r="G22" s="194">
        <f>Položky!BC153</f>
        <v>0</v>
      </c>
      <c r="H22" s="194">
        <f>Položky!BD153</f>
        <v>0</v>
      </c>
      <c r="I22" s="195">
        <f>Položky!BE153</f>
        <v>0</v>
      </c>
    </row>
    <row r="23" spans="1:9" s="117" customFormat="1" ht="13.5" thickBot="1">
      <c r="A23" s="111"/>
      <c r="B23" s="112" t="s">
        <v>57</v>
      </c>
      <c r="C23" s="112"/>
      <c r="D23" s="113"/>
      <c r="E23" s="114">
        <f>SUM(E7:E22)</f>
        <v>0</v>
      </c>
      <c r="F23" s="115">
        <f>SUM(F7:F22)</f>
        <v>0</v>
      </c>
      <c r="G23" s="115">
        <f>SUM(G7:G22)</f>
        <v>0</v>
      </c>
      <c r="H23" s="115">
        <f>SUM(H7:H22)</f>
        <v>0</v>
      </c>
      <c r="I23" s="116">
        <f>SUM(I7:I22)</f>
        <v>0</v>
      </c>
    </row>
    <row r="24" spans="1:9" ht="12.75">
      <c r="A24" s="63"/>
      <c r="B24" s="63"/>
      <c r="C24" s="63"/>
      <c r="D24" s="63"/>
      <c r="E24" s="63"/>
      <c r="F24" s="63"/>
      <c r="G24" s="63"/>
      <c r="H24" s="63"/>
      <c r="I24" s="63"/>
    </row>
    <row r="25" spans="1:57" ht="19.5" customHeight="1">
      <c r="A25" s="101" t="s">
        <v>58</v>
      </c>
      <c r="B25" s="101"/>
      <c r="C25" s="101"/>
      <c r="D25" s="101"/>
      <c r="E25" s="101"/>
      <c r="F25" s="101"/>
      <c r="G25" s="118"/>
      <c r="H25" s="101"/>
      <c r="I25" s="101"/>
      <c r="BA25" s="38"/>
      <c r="BB25" s="38"/>
      <c r="BC25" s="38"/>
      <c r="BD25" s="38"/>
      <c r="BE25" s="38"/>
    </row>
    <row r="26" spans="1:9" ht="13.5" thickBot="1">
      <c r="A26" s="74"/>
      <c r="B26" s="74"/>
      <c r="C26" s="74"/>
      <c r="D26" s="74"/>
      <c r="E26" s="74"/>
      <c r="F26" s="74"/>
      <c r="G26" s="74"/>
      <c r="H26" s="74"/>
      <c r="I26" s="74"/>
    </row>
    <row r="27" spans="1:9" ht="12.75">
      <c r="A27" s="68" t="s">
        <v>59</v>
      </c>
      <c r="B27" s="69"/>
      <c r="C27" s="69"/>
      <c r="D27" s="119"/>
      <c r="E27" s="120" t="s">
        <v>60</v>
      </c>
      <c r="F27" s="121" t="s">
        <v>61</v>
      </c>
      <c r="G27" s="122" t="s">
        <v>62</v>
      </c>
      <c r="H27" s="123"/>
      <c r="I27" s="124" t="s">
        <v>60</v>
      </c>
    </row>
    <row r="28" spans="1:53" ht="12.75">
      <c r="A28" s="61" t="s">
        <v>252</v>
      </c>
      <c r="B28" s="52"/>
      <c r="C28" s="52"/>
      <c r="D28" s="125"/>
      <c r="E28" s="126">
        <v>0</v>
      </c>
      <c r="F28" s="127">
        <v>0</v>
      </c>
      <c r="G28" s="128">
        <f aca="true" t="shared" si="0" ref="G28:G35">CHOOSE(BA28+1,HSV+PSV,HSV+PSV+Mont,HSV+PSV+Dodavka+Mont,HSV,PSV,Mont,Dodavka,Mont+Dodavka,0)</f>
        <v>0</v>
      </c>
      <c r="H28" s="129"/>
      <c r="I28" s="130">
        <f aca="true" t="shared" si="1" ref="I28:I35">E28+F28*G28/100</f>
        <v>0</v>
      </c>
      <c r="BA28">
        <v>0</v>
      </c>
    </row>
    <row r="29" spans="1:53" ht="12.75">
      <c r="A29" s="61" t="s">
        <v>253</v>
      </c>
      <c r="B29" s="52"/>
      <c r="C29" s="52"/>
      <c r="D29" s="125"/>
      <c r="E29" s="126">
        <v>0</v>
      </c>
      <c r="F29" s="127">
        <v>0</v>
      </c>
      <c r="G29" s="128">
        <f t="shared" si="0"/>
        <v>0</v>
      </c>
      <c r="H29" s="129"/>
      <c r="I29" s="130">
        <f t="shared" si="1"/>
        <v>0</v>
      </c>
      <c r="BA29">
        <v>0</v>
      </c>
    </row>
    <row r="30" spans="1:53" ht="12.75">
      <c r="A30" s="61" t="s">
        <v>254</v>
      </c>
      <c r="B30" s="52"/>
      <c r="C30" s="52"/>
      <c r="D30" s="125"/>
      <c r="E30" s="126">
        <v>0</v>
      </c>
      <c r="F30" s="127">
        <v>0</v>
      </c>
      <c r="G30" s="128">
        <f t="shared" si="0"/>
        <v>0</v>
      </c>
      <c r="H30" s="129"/>
      <c r="I30" s="130">
        <f t="shared" si="1"/>
        <v>0</v>
      </c>
      <c r="BA30">
        <v>0</v>
      </c>
    </row>
    <row r="31" spans="1:53" ht="12.75">
      <c r="A31" s="61" t="s">
        <v>255</v>
      </c>
      <c r="B31" s="52"/>
      <c r="C31" s="52"/>
      <c r="D31" s="125"/>
      <c r="E31" s="126">
        <v>0</v>
      </c>
      <c r="F31" s="127">
        <v>0</v>
      </c>
      <c r="G31" s="128">
        <f t="shared" si="0"/>
        <v>0</v>
      </c>
      <c r="H31" s="129"/>
      <c r="I31" s="130">
        <f t="shared" si="1"/>
        <v>0</v>
      </c>
      <c r="BA31">
        <v>0</v>
      </c>
    </row>
    <row r="32" spans="1:53" ht="12.75">
      <c r="A32" s="61" t="s">
        <v>256</v>
      </c>
      <c r="B32" s="52"/>
      <c r="C32" s="52"/>
      <c r="D32" s="125"/>
      <c r="E32" s="126">
        <v>0</v>
      </c>
      <c r="F32" s="127">
        <v>0</v>
      </c>
      <c r="G32" s="128">
        <f t="shared" si="0"/>
        <v>0</v>
      </c>
      <c r="H32" s="129"/>
      <c r="I32" s="130">
        <f t="shared" si="1"/>
        <v>0</v>
      </c>
      <c r="BA32">
        <v>1</v>
      </c>
    </row>
    <row r="33" spans="1:53" ht="12.75">
      <c r="A33" s="61" t="s">
        <v>257</v>
      </c>
      <c r="B33" s="52"/>
      <c r="C33" s="52"/>
      <c r="D33" s="125"/>
      <c r="E33" s="126">
        <v>0</v>
      </c>
      <c r="F33" s="127">
        <v>1.5</v>
      </c>
      <c r="G33" s="128">
        <f t="shared" si="0"/>
        <v>0</v>
      </c>
      <c r="H33" s="129"/>
      <c r="I33" s="130">
        <f t="shared" si="1"/>
        <v>0</v>
      </c>
      <c r="BA33">
        <v>1</v>
      </c>
    </row>
    <row r="34" spans="1:53" ht="12.75">
      <c r="A34" s="61" t="s">
        <v>258</v>
      </c>
      <c r="B34" s="52"/>
      <c r="C34" s="52"/>
      <c r="D34" s="125"/>
      <c r="E34" s="126">
        <v>0</v>
      </c>
      <c r="F34" s="127">
        <v>3.5</v>
      </c>
      <c r="G34" s="128">
        <f t="shared" si="0"/>
        <v>0</v>
      </c>
      <c r="H34" s="129"/>
      <c r="I34" s="130">
        <f t="shared" si="1"/>
        <v>0</v>
      </c>
      <c r="BA34">
        <v>2</v>
      </c>
    </row>
    <row r="35" spans="1:53" ht="12.75">
      <c r="A35" s="61" t="s">
        <v>259</v>
      </c>
      <c r="B35" s="52"/>
      <c r="C35" s="52"/>
      <c r="D35" s="125"/>
      <c r="E35" s="126">
        <v>0</v>
      </c>
      <c r="F35" s="127">
        <v>0</v>
      </c>
      <c r="G35" s="128">
        <f t="shared" si="0"/>
        <v>0</v>
      </c>
      <c r="H35" s="129"/>
      <c r="I35" s="130">
        <f t="shared" si="1"/>
        <v>0</v>
      </c>
      <c r="BA35">
        <v>2</v>
      </c>
    </row>
    <row r="36" spans="1:9" ht="13.5" thickBot="1">
      <c r="A36" s="131"/>
      <c r="B36" s="132" t="s">
        <v>63</v>
      </c>
      <c r="C36" s="133"/>
      <c r="D36" s="134"/>
      <c r="E36" s="135"/>
      <c r="F36" s="136"/>
      <c r="G36" s="136"/>
      <c r="H36" s="221">
        <f>SUM(I28:I35)</f>
        <v>0</v>
      </c>
      <c r="I36" s="222"/>
    </row>
    <row r="38" spans="2:9" ht="12.75">
      <c r="B38" s="117"/>
      <c r="F38" s="137"/>
      <c r="G38" s="138"/>
      <c r="H38" s="138"/>
      <c r="I38" s="139"/>
    </row>
    <row r="39" spans="6:9" ht="12.75">
      <c r="F39" s="137"/>
      <c r="G39" s="138"/>
      <c r="H39" s="138"/>
      <c r="I39" s="139"/>
    </row>
    <row r="40" spans="6:9" ht="12.75">
      <c r="F40" s="137"/>
      <c r="G40" s="138"/>
      <c r="H40" s="138"/>
      <c r="I40" s="139"/>
    </row>
    <row r="41" spans="6:9" ht="12.75">
      <c r="F41" s="137"/>
      <c r="G41" s="138"/>
      <c r="H41" s="138"/>
      <c r="I41" s="139"/>
    </row>
    <row r="42" spans="6:9" ht="12.75">
      <c r="F42" s="137"/>
      <c r="G42" s="138"/>
      <c r="H42" s="138"/>
      <c r="I42" s="139"/>
    </row>
    <row r="43" spans="6:9" ht="12.75">
      <c r="F43" s="137"/>
      <c r="G43" s="138"/>
      <c r="H43" s="138"/>
      <c r="I43" s="139"/>
    </row>
    <row r="44" spans="6:9" ht="12.75">
      <c r="F44" s="137"/>
      <c r="G44" s="138"/>
      <c r="H44" s="138"/>
      <c r="I44" s="139"/>
    </row>
    <row r="45" spans="6:9" ht="12.75">
      <c r="F45" s="137"/>
      <c r="G45" s="138"/>
      <c r="H45" s="138"/>
      <c r="I45" s="139"/>
    </row>
    <row r="46" spans="6:9" ht="12.75">
      <c r="F46" s="137"/>
      <c r="G46" s="138"/>
      <c r="H46" s="138"/>
      <c r="I46" s="139"/>
    </row>
    <row r="47" spans="6:9" ht="12.75">
      <c r="F47" s="137"/>
      <c r="G47" s="138"/>
      <c r="H47" s="138"/>
      <c r="I47" s="139"/>
    </row>
    <row r="48" spans="6:9" ht="12.75">
      <c r="F48" s="137"/>
      <c r="G48" s="138"/>
      <c r="H48" s="138"/>
      <c r="I48" s="139"/>
    </row>
    <row r="49" spans="6:9" ht="12.75">
      <c r="F49" s="137"/>
      <c r="G49" s="138"/>
      <c r="H49" s="138"/>
      <c r="I49" s="139"/>
    </row>
    <row r="50" spans="6:9" ht="12.75">
      <c r="F50" s="137"/>
      <c r="G50" s="138"/>
      <c r="H50" s="138"/>
      <c r="I50" s="139"/>
    </row>
    <row r="51" spans="6:9" ht="12.75">
      <c r="F51" s="137"/>
      <c r="G51" s="138"/>
      <c r="H51" s="138"/>
      <c r="I51" s="139"/>
    </row>
    <row r="52" spans="6:9" ht="12.75">
      <c r="F52" s="137"/>
      <c r="G52" s="138"/>
      <c r="H52" s="138"/>
      <c r="I52" s="139"/>
    </row>
    <row r="53" spans="6:9" ht="12.75">
      <c r="F53" s="137"/>
      <c r="G53" s="138"/>
      <c r="H53" s="138"/>
      <c r="I53" s="139"/>
    </row>
    <row r="54" spans="6:9" ht="12.75">
      <c r="F54" s="137"/>
      <c r="G54" s="138"/>
      <c r="H54" s="138"/>
      <c r="I54" s="139"/>
    </row>
    <row r="55" spans="6:9" ht="12.75">
      <c r="F55" s="137"/>
      <c r="G55" s="138"/>
      <c r="H55" s="138"/>
      <c r="I55" s="139"/>
    </row>
    <row r="56" spans="6:9" ht="12.75">
      <c r="F56" s="137"/>
      <c r="G56" s="138"/>
      <c r="H56" s="138"/>
      <c r="I56" s="139"/>
    </row>
    <row r="57" spans="6:9" ht="12.75">
      <c r="F57" s="137"/>
      <c r="G57" s="138"/>
      <c r="H57" s="138"/>
      <c r="I57" s="139"/>
    </row>
    <row r="58" spans="6:9" ht="12.75">
      <c r="F58" s="137"/>
      <c r="G58" s="138"/>
      <c r="H58" s="138"/>
      <c r="I58" s="139"/>
    </row>
    <row r="59" spans="6:9" ht="12.75">
      <c r="F59" s="137"/>
      <c r="G59" s="138"/>
      <c r="H59" s="138"/>
      <c r="I59" s="139"/>
    </row>
    <row r="60" spans="6:9" ht="12.75">
      <c r="F60" s="137"/>
      <c r="G60" s="138"/>
      <c r="H60" s="138"/>
      <c r="I60" s="139"/>
    </row>
    <row r="61" spans="6:9" ht="12.75">
      <c r="F61" s="137"/>
      <c r="G61" s="138"/>
      <c r="H61" s="138"/>
      <c r="I61" s="139"/>
    </row>
    <row r="62" spans="6:9" ht="12.75">
      <c r="F62" s="137"/>
      <c r="G62" s="138"/>
      <c r="H62" s="138"/>
      <c r="I62" s="139"/>
    </row>
    <row r="63" spans="6:9" ht="12.75">
      <c r="F63" s="137"/>
      <c r="G63" s="138"/>
      <c r="H63" s="138"/>
      <c r="I63" s="139"/>
    </row>
    <row r="64" spans="6:9" ht="12.75">
      <c r="F64" s="137"/>
      <c r="G64" s="138"/>
      <c r="H64" s="138"/>
      <c r="I64" s="139"/>
    </row>
    <row r="65" spans="6:9" ht="12.75">
      <c r="F65" s="137"/>
      <c r="G65" s="138"/>
      <c r="H65" s="138"/>
      <c r="I65" s="139"/>
    </row>
    <row r="66" spans="6:9" ht="12.75">
      <c r="F66" s="137"/>
      <c r="G66" s="138"/>
      <c r="H66" s="138"/>
      <c r="I66" s="139"/>
    </row>
    <row r="67" spans="6:9" ht="12.75">
      <c r="F67" s="137"/>
      <c r="G67" s="138"/>
      <c r="H67" s="138"/>
      <c r="I67" s="139"/>
    </row>
    <row r="68" spans="6:9" ht="12.75">
      <c r="F68" s="137"/>
      <c r="G68" s="138"/>
      <c r="H68" s="138"/>
      <c r="I68" s="139"/>
    </row>
    <row r="69" spans="6:9" ht="12.75">
      <c r="F69" s="137"/>
      <c r="G69" s="138"/>
      <c r="H69" s="138"/>
      <c r="I69" s="139"/>
    </row>
    <row r="70" spans="6:9" ht="12.75">
      <c r="F70" s="137"/>
      <c r="G70" s="138"/>
      <c r="H70" s="138"/>
      <c r="I70" s="139"/>
    </row>
    <row r="71" spans="6:9" ht="12.75">
      <c r="F71" s="137"/>
      <c r="G71" s="138"/>
      <c r="H71" s="138"/>
      <c r="I71" s="139"/>
    </row>
    <row r="72" spans="6:9" ht="12.75">
      <c r="F72" s="137"/>
      <c r="G72" s="138"/>
      <c r="H72" s="138"/>
      <c r="I72" s="139"/>
    </row>
    <row r="73" spans="6:9" ht="12.75">
      <c r="F73" s="137"/>
      <c r="G73" s="138"/>
      <c r="H73" s="138"/>
      <c r="I73" s="139"/>
    </row>
    <row r="74" spans="6:9" ht="12.75">
      <c r="F74" s="137"/>
      <c r="G74" s="138"/>
      <c r="H74" s="138"/>
      <c r="I74" s="139"/>
    </row>
    <row r="75" spans="6:9" ht="12.75">
      <c r="F75" s="137"/>
      <c r="G75" s="138"/>
      <c r="H75" s="138"/>
      <c r="I75" s="139"/>
    </row>
    <row r="76" spans="6:9" ht="12.75">
      <c r="F76" s="137"/>
      <c r="G76" s="138"/>
      <c r="H76" s="138"/>
      <c r="I76" s="139"/>
    </row>
    <row r="77" spans="6:9" ht="12.75">
      <c r="F77" s="137"/>
      <c r="G77" s="138"/>
      <c r="H77" s="138"/>
      <c r="I77" s="139"/>
    </row>
    <row r="78" spans="6:9" ht="12.75">
      <c r="F78" s="137"/>
      <c r="G78" s="138"/>
      <c r="H78" s="138"/>
      <c r="I78" s="139"/>
    </row>
    <row r="79" spans="6:9" ht="12.75">
      <c r="F79" s="137"/>
      <c r="G79" s="138"/>
      <c r="H79" s="138"/>
      <c r="I79" s="139"/>
    </row>
    <row r="80" spans="6:9" ht="12.75">
      <c r="F80" s="137"/>
      <c r="G80" s="138"/>
      <c r="H80" s="138"/>
      <c r="I80" s="139"/>
    </row>
    <row r="81" spans="6:9" ht="12.75">
      <c r="F81" s="137"/>
      <c r="G81" s="138"/>
      <c r="H81" s="138"/>
      <c r="I81" s="139"/>
    </row>
    <row r="82" spans="6:9" ht="12.75">
      <c r="F82" s="137"/>
      <c r="G82" s="138"/>
      <c r="H82" s="138"/>
      <c r="I82" s="139"/>
    </row>
    <row r="83" spans="6:9" ht="12.75">
      <c r="F83" s="137"/>
      <c r="G83" s="138"/>
      <c r="H83" s="138"/>
      <c r="I83" s="139"/>
    </row>
    <row r="84" spans="6:9" ht="12.75">
      <c r="F84" s="137"/>
      <c r="G84" s="138"/>
      <c r="H84" s="138"/>
      <c r="I84" s="139"/>
    </row>
    <row r="85" spans="6:9" ht="12.75">
      <c r="F85" s="137"/>
      <c r="G85" s="138"/>
      <c r="H85" s="138"/>
      <c r="I85" s="139"/>
    </row>
    <row r="86" spans="6:9" ht="12.75">
      <c r="F86" s="137"/>
      <c r="G86" s="138"/>
      <c r="H86" s="138"/>
      <c r="I86" s="139"/>
    </row>
    <row r="87" spans="6:9" ht="12.75">
      <c r="F87" s="137"/>
      <c r="G87" s="138"/>
      <c r="H87" s="138"/>
      <c r="I87" s="139"/>
    </row>
  </sheetData>
  <sheetProtection/>
  <mergeCells count="5">
    <mergeCell ref="A1:B1"/>
    <mergeCell ref="A2:B2"/>
    <mergeCell ref="G2:I2"/>
    <mergeCell ref="H36:I36"/>
    <mergeCell ref="C1:F1"/>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3.xml><?xml version="1.0" encoding="utf-8"?>
<worksheet xmlns="http://schemas.openxmlformats.org/spreadsheetml/2006/main" xmlns:r="http://schemas.openxmlformats.org/officeDocument/2006/relationships">
  <dimension ref="A1:CZ226"/>
  <sheetViews>
    <sheetView showGridLines="0" showZeros="0" zoomScalePageLayoutView="0" workbookViewId="0" topLeftCell="A94">
      <selection activeCell="J29" sqref="J29"/>
    </sheetView>
  </sheetViews>
  <sheetFormatPr defaultColWidth="9.00390625" defaultRowHeight="12.75"/>
  <cols>
    <col min="1" max="1" width="4.375" style="140" customWidth="1"/>
    <col min="2" max="2" width="11.625" style="140" customWidth="1"/>
    <col min="3" max="3" width="40.375" style="140" customWidth="1"/>
    <col min="4" max="4" width="5.625" style="140" customWidth="1"/>
    <col min="5" max="5" width="8.625" style="186" customWidth="1"/>
    <col min="6" max="6" width="9.875" style="140" customWidth="1"/>
    <col min="7" max="7" width="13.875" style="140" customWidth="1"/>
    <col min="8" max="11" width="9.125" style="140" customWidth="1"/>
    <col min="12" max="12" width="75.25390625" style="140" customWidth="1"/>
    <col min="13" max="13" width="45.25390625" style="140" customWidth="1"/>
    <col min="14" max="16384" width="9.125" style="140" customWidth="1"/>
  </cols>
  <sheetData>
    <row r="1" spans="1:7" ht="15.75">
      <c r="A1" s="229" t="s">
        <v>64</v>
      </c>
      <c r="B1" s="229"/>
      <c r="C1" s="229"/>
      <c r="D1" s="229"/>
      <c r="E1" s="229"/>
      <c r="F1" s="229"/>
      <c r="G1" s="229"/>
    </row>
    <row r="2" spans="1:7" ht="14.25" customHeight="1" thickBot="1">
      <c r="A2" s="141"/>
      <c r="B2" s="142"/>
      <c r="C2" s="143"/>
      <c r="D2" s="143"/>
      <c r="E2" s="144"/>
      <c r="F2" s="143"/>
      <c r="G2" s="143"/>
    </row>
    <row r="3" spans="1:7" ht="26.25" customHeight="1" thickTop="1">
      <c r="A3" s="214" t="s">
        <v>48</v>
      </c>
      <c r="B3" s="215"/>
      <c r="C3" s="223" t="s">
        <v>260</v>
      </c>
      <c r="D3" s="225"/>
      <c r="E3" s="145" t="s">
        <v>65</v>
      </c>
      <c r="F3" s="146">
        <f>Rekapitulace!H1</f>
        <v>1</v>
      </c>
      <c r="G3" s="147"/>
    </row>
    <row r="4" spans="1:7" ht="13.5" thickBot="1">
      <c r="A4" s="230" t="s">
        <v>50</v>
      </c>
      <c r="B4" s="217"/>
      <c r="C4" s="97" t="str">
        <f>CONCATENATE(cisloobjektu," ",nazevobjektu)</f>
        <v>SO01 Učebny, laboratoře</v>
      </c>
      <c r="D4" s="98"/>
      <c r="E4" s="231" t="str">
        <f>Rekapitulace!G2</f>
        <v>Stavební úpravy v učebnách</v>
      </c>
      <c r="F4" s="232"/>
      <c r="G4" s="233"/>
    </row>
    <row r="5" spans="1:7" ht="13.5" thickTop="1">
      <c r="A5" s="148"/>
      <c r="B5" s="141"/>
      <c r="C5" s="141"/>
      <c r="D5" s="141"/>
      <c r="E5" s="149"/>
      <c r="F5" s="141"/>
      <c r="G5" s="150"/>
    </row>
    <row r="6" spans="1:7" ht="12.75">
      <c r="A6" s="151" t="s">
        <v>66</v>
      </c>
      <c r="B6" s="152" t="s">
        <v>67</v>
      </c>
      <c r="C6" s="152" t="s">
        <v>68</v>
      </c>
      <c r="D6" s="152" t="s">
        <v>69</v>
      </c>
      <c r="E6" s="153" t="s">
        <v>70</v>
      </c>
      <c r="F6" s="152" t="s">
        <v>71</v>
      </c>
      <c r="G6" s="154" t="s">
        <v>72</v>
      </c>
    </row>
    <row r="7" spans="1:15" ht="12.75">
      <c r="A7" s="155" t="s">
        <v>73</v>
      </c>
      <c r="B7" s="156" t="s">
        <v>80</v>
      </c>
      <c r="C7" s="157" t="s">
        <v>81</v>
      </c>
      <c r="D7" s="158"/>
      <c r="E7" s="159"/>
      <c r="F7" s="159"/>
      <c r="G7" s="160"/>
      <c r="H7" s="161"/>
      <c r="I7" s="161"/>
      <c r="O7" s="162">
        <v>1</v>
      </c>
    </row>
    <row r="8" spans="1:104" ht="22.5">
      <c r="A8" s="163">
        <v>1</v>
      </c>
      <c r="B8" s="164" t="s">
        <v>82</v>
      </c>
      <c r="C8" s="165" t="s">
        <v>83</v>
      </c>
      <c r="D8" s="166" t="s">
        <v>84</v>
      </c>
      <c r="E8" s="167">
        <v>25.35</v>
      </c>
      <c r="F8" s="167"/>
      <c r="G8" s="168"/>
      <c r="O8" s="162">
        <v>2</v>
      </c>
      <c r="AA8" s="140">
        <v>1</v>
      </c>
      <c r="AB8" s="140">
        <v>1</v>
      </c>
      <c r="AC8" s="140">
        <v>1</v>
      </c>
      <c r="AZ8" s="140">
        <v>1</v>
      </c>
      <c r="BA8" s="140">
        <f>IF(AZ8=1,G8,0)</f>
        <v>0</v>
      </c>
      <c r="BB8" s="140">
        <f>IF(AZ8=2,G8,0)</f>
        <v>0</v>
      </c>
      <c r="BC8" s="140">
        <f>IF(AZ8=3,G8,0)</f>
        <v>0</v>
      </c>
      <c r="BD8" s="140">
        <f>IF(AZ8=4,G8,0)</f>
        <v>0</v>
      </c>
      <c r="BE8" s="140">
        <f>IF(AZ8=5,G8,0)</f>
        <v>0</v>
      </c>
      <c r="CA8" s="169">
        <v>1</v>
      </c>
      <c r="CB8" s="169">
        <v>1</v>
      </c>
      <c r="CZ8" s="140">
        <v>0.02012</v>
      </c>
    </row>
    <row r="9" spans="1:15" ht="12.75">
      <c r="A9" s="170"/>
      <c r="B9" s="172"/>
      <c r="C9" s="226" t="s">
        <v>85</v>
      </c>
      <c r="D9" s="228"/>
      <c r="E9" s="173">
        <v>25.35</v>
      </c>
      <c r="F9" s="174"/>
      <c r="G9" s="175"/>
      <c r="M9" s="171" t="s">
        <v>85</v>
      </c>
      <c r="O9" s="162"/>
    </row>
    <row r="10" spans="1:104" ht="22.5">
      <c r="A10" s="163">
        <v>2</v>
      </c>
      <c r="B10" s="164" t="s">
        <v>86</v>
      </c>
      <c r="C10" s="165" t="s">
        <v>87</v>
      </c>
      <c r="D10" s="166" t="s">
        <v>84</v>
      </c>
      <c r="E10" s="167">
        <v>11.07</v>
      </c>
      <c r="F10" s="167"/>
      <c r="G10" s="168"/>
      <c r="O10" s="162">
        <v>2</v>
      </c>
      <c r="AA10" s="140">
        <v>2</v>
      </c>
      <c r="AB10" s="140">
        <v>1</v>
      </c>
      <c r="AC10" s="140">
        <v>1</v>
      </c>
      <c r="AZ10" s="140">
        <v>1</v>
      </c>
      <c r="BA10" s="140">
        <f>IF(AZ10=1,G10,0)</f>
        <v>0</v>
      </c>
      <c r="BB10" s="140">
        <f>IF(AZ10=2,G10,0)</f>
        <v>0</v>
      </c>
      <c r="BC10" s="140">
        <f>IF(AZ10=3,G10,0)</f>
        <v>0</v>
      </c>
      <c r="BD10" s="140">
        <f>IF(AZ10=4,G10,0)</f>
        <v>0</v>
      </c>
      <c r="BE10" s="140">
        <f>IF(AZ10=5,G10,0)</f>
        <v>0</v>
      </c>
      <c r="CA10" s="169">
        <v>2</v>
      </c>
      <c r="CB10" s="169">
        <v>1</v>
      </c>
      <c r="CZ10" s="140">
        <v>0.03836</v>
      </c>
    </row>
    <row r="11" spans="1:15" ht="12.75">
      <c r="A11" s="170"/>
      <c r="B11" s="172"/>
      <c r="C11" s="226" t="s">
        <v>88</v>
      </c>
      <c r="D11" s="228"/>
      <c r="E11" s="173">
        <v>11.07</v>
      </c>
      <c r="F11" s="174"/>
      <c r="G11" s="175"/>
      <c r="M11" s="171" t="s">
        <v>88</v>
      </c>
      <c r="O11" s="162"/>
    </row>
    <row r="12" spans="1:104" ht="22.5">
      <c r="A12" s="163">
        <v>3</v>
      </c>
      <c r="B12" s="164" t="s">
        <v>89</v>
      </c>
      <c r="C12" s="165" t="s">
        <v>90</v>
      </c>
      <c r="D12" s="166" t="s">
        <v>84</v>
      </c>
      <c r="E12" s="167">
        <v>2.66</v>
      </c>
      <c r="F12" s="167"/>
      <c r="G12" s="168"/>
      <c r="O12" s="162">
        <v>2</v>
      </c>
      <c r="AA12" s="140">
        <v>2</v>
      </c>
      <c r="AB12" s="140">
        <v>1</v>
      </c>
      <c r="AC12" s="140">
        <v>1</v>
      </c>
      <c r="AZ12" s="140">
        <v>1</v>
      </c>
      <c r="BA12" s="140">
        <f>IF(AZ12=1,G12,0)</f>
        <v>0</v>
      </c>
      <c r="BB12" s="140">
        <f>IF(AZ12=2,G12,0)</f>
        <v>0</v>
      </c>
      <c r="BC12" s="140">
        <f>IF(AZ12=3,G12,0)</f>
        <v>0</v>
      </c>
      <c r="BD12" s="140">
        <f>IF(AZ12=4,G12,0)</f>
        <v>0</v>
      </c>
      <c r="BE12" s="140">
        <f>IF(AZ12=5,G12,0)</f>
        <v>0</v>
      </c>
      <c r="CA12" s="169">
        <v>2</v>
      </c>
      <c r="CB12" s="169">
        <v>1</v>
      </c>
      <c r="CZ12" s="140">
        <v>0.02405</v>
      </c>
    </row>
    <row r="13" spans="1:15" ht="12.75">
      <c r="A13" s="170"/>
      <c r="B13" s="172"/>
      <c r="C13" s="226" t="s">
        <v>91</v>
      </c>
      <c r="D13" s="228"/>
      <c r="E13" s="173">
        <v>2.66</v>
      </c>
      <c r="F13" s="174"/>
      <c r="G13" s="175"/>
      <c r="M13" s="171" t="s">
        <v>91</v>
      </c>
      <c r="O13" s="162"/>
    </row>
    <row r="14" spans="1:57" ht="12.75">
      <c r="A14" s="176"/>
      <c r="B14" s="177" t="s">
        <v>75</v>
      </c>
      <c r="C14" s="178" t="str">
        <f>CONCATENATE(B7," ",C7)</f>
        <v>3 Svislé a kompletní konstrukce</v>
      </c>
      <c r="D14" s="179"/>
      <c r="E14" s="180"/>
      <c r="F14" s="181"/>
      <c r="G14" s="182"/>
      <c r="O14" s="162">
        <v>4</v>
      </c>
      <c r="BA14" s="183">
        <f>SUM(BA7:BA13)</f>
        <v>0</v>
      </c>
      <c r="BB14" s="183">
        <f>SUM(BB7:BB13)</f>
        <v>0</v>
      </c>
      <c r="BC14" s="183">
        <f>SUM(BC7:BC13)</f>
        <v>0</v>
      </c>
      <c r="BD14" s="183">
        <f>SUM(BD7:BD13)</f>
        <v>0</v>
      </c>
      <c r="BE14" s="183">
        <f>SUM(BE7:BE13)</f>
        <v>0</v>
      </c>
    </row>
    <row r="15" spans="1:15" ht="12.75">
      <c r="A15" s="155" t="s">
        <v>73</v>
      </c>
      <c r="B15" s="156" t="s">
        <v>92</v>
      </c>
      <c r="C15" s="157" t="s">
        <v>93</v>
      </c>
      <c r="D15" s="158"/>
      <c r="E15" s="159"/>
      <c r="F15" s="159"/>
      <c r="G15" s="160"/>
      <c r="H15" s="161"/>
      <c r="I15" s="161"/>
      <c r="O15" s="162">
        <v>1</v>
      </c>
    </row>
    <row r="16" spans="1:104" ht="12.75">
      <c r="A16" s="163">
        <v>4</v>
      </c>
      <c r="B16" s="164" t="s">
        <v>94</v>
      </c>
      <c r="C16" s="165" t="s">
        <v>95</v>
      </c>
      <c r="D16" s="166" t="s">
        <v>84</v>
      </c>
      <c r="E16" s="167">
        <v>7</v>
      </c>
      <c r="F16" s="167"/>
      <c r="G16" s="168"/>
      <c r="O16" s="162">
        <v>2</v>
      </c>
      <c r="AA16" s="140">
        <v>1</v>
      </c>
      <c r="AB16" s="140">
        <v>1</v>
      </c>
      <c r="AC16" s="140">
        <v>1</v>
      </c>
      <c r="AZ16" s="140">
        <v>1</v>
      </c>
      <c r="BA16" s="140">
        <f>IF(AZ16=1,G16,0)</f>
        <v>0</v>
      </c>
      <c r="BB16" s="140">
        <f>IF(AZ16=2,G16,0)</f>
        <v>0</v>
      </c>
      <c r="BC16" s="140">
        <f>IF(AZ16=3,G16,0)</f>
        <v>0</v>
      </c>
      <c r="BD16" s="140">
        <f>IF(AZ16=4,G16,0)</f>
        <v>0</v>
      </c>
      <c r="BE16" s="140">
        <f>IF(AZ16=5,G16,0)</f>
        <v>0</v>
      </c>
      <c r="CA16" s="169">
        <v>1</v>
      </c>
      <c r="CB16" s="169">
        <v>1</v>
      </c>
      <c r="CZ16" s="140">
        <v>0.00693</v>
      </c>
    </row>
    <row r="17" spans="1:15" ht="12.75">
      <c r="A17" s="170"/>
      <c r="B17" s="172"/>
      <c r="C17" s="226" t="s">
        <v>96</v>
      </c>
      <c r="D17" s="228"/>
      <c r="E17" s="173">
        <v>7</v>
      </c>
      <c r="F17" s="174"/>
      <c r="G17" s="175"/>
      <c r="M17" s="171" t="s">
        <v>96</v>
      </c>
      <c r="O17" s="162"/>
    </row>
    <row r="18" spans="1:104" ht="12.75">
      <c r="A18" s="163">
        <v>5</v>
      </c>
      <c r="B18" s="164" t="s">
        <v>97</v>
      </c>
      <c r="C18" s="165" t="s">
        <v>98</v>
      </c>
      <c r="D18" s="166" t="s">
        <v>84</v>
      </c>
      <c r="E18" s="167">
        <v>7</v>
      </c>
      <c r="F18" s="167"/>
      <c r="G18" s="168"/>
      <c r="O18" s="162">
        <v>2</v>
      </c>
      <c r="AA18" s="140">
        <v>1</v>
      </c>
      <c r="AB18" s="140">
        <v>1</v>
      </c>
      <c r="AC18" s="140">
        <v>1</v>
      </c>
      <c r="AZ18" s="140">
        <v>1</v>
      </c>
      <c r="BA18" s="140">
        <f>IF(AZ18=1,G18,0)</f>
        <v>0</v>
      </c>
      <c r="BB18" s="140">
        <f>IF(AZ18=2,G18,0)</f>
        <v>0</v>
      </c>
      <c r="BC18" s="140">
        <f>IF(AZ18=3,G18,0)</f>
        <v>0</v>
      </c>
      <c r="BD18" s="140">
        <f>IF(AZ18=4,G18,0)</f>
        <v>0</v>
      </c>
      <c r="BE18" s="140">
        <f>IF(AZ18=5,G18,0)</f>
        <v>0</v>
      </c>
      <c r="CA18" s="169">
        <v>1</v>
      </c>
      <c r="CB18" s="169">
        <v>1</v>
      </c>
      <c r="CZ18" s="140">
        <v>0.02798</v>
      </c>
    </row>
    <row r="19" spans="1:15" ht="12.75">
      <c r="A19" s="170"/>
      <c r="B19" s="172"/>
      <c r="C19" s="226" t="s">
        <v>99</v>
      </c>
      <c r="D19" s="228"/>
      <c r="E19" s="173">
        <v>7</v>
      </c>
      <c r="F19" s="174"/>
      <c r="G19" s="175"/>
      <c r="M19" s="171" t="s">
        <v>99</v>
      </c>
      <c r="O19" s="162"/>
    </row>
    <row r="20" spans="1:57" ht="12.75">
      <c r="A20" s="176"/>
      <c r="B20" s="177" t="s">
        <v>75</v>
      </c>
      <c r="C20" s="178" t="str">
        <f>CONCATENATE(B15," ",C15)</f>
        <v>61 Upravy povrchů vnitřní</v>
      </c>
      <c r="D20" s="179"/>
      <c r="E20" s="180"/>
      <c r="F20" s="181"/>
      <c r="G20" s="182"/>
      <c r="O20" s="162">
        <v>4</v>
      </c>
      <c r="BA20" s="183">
        <f>SUM(BA15:BA19)</f>
        <v>0</v>
      </c>
      <c r="BB20" s="183">
        <f>SUM(BB15:BB19)</f>
        <v>0</v>
      </c>
      <c r="BC20" s="183">
        <f>SUM(BC15:BC19)</f>
        <v>0</v>
      </c>
      <c r="BD20" s="183">
        <f>SUM(BD15:BD19)</f>
        <v>0</v>
      </c>
      <c r="BE20" s="183">
        <f>SUM(BE15:BE19)</f>
        <v>0</v>
      </c>
    </row>
    <row r="21" spans="1:15" ht="12.75">
      <c r="A21" s="155" t="s">
        <v>73</v>
      </c>
      <c r="B21" s="156" t="s">
        <v>100</v>
      </c>
      <c r="C21" s="157" t="s">
        <v>101</v>
      </c>
      <c r="D21" s="158"/>
      <c r="E21" s="159"/>
      <c r="F21" s="159"/>
      <c r="G21" s="160"/>
      <c r="H21" s="161"/>
      <c r="I21" s="161"/>
      <c r="O21" s="162">
        <v>1</v>
      </c>
    </row>
    <row r="22" spans="1:104" ht="22.5">
      <c r="A22" s="163">
        <v>6</v>
      </c>
      <c r="B22" s="164" t="s">
        <v>102</v>
      </c>
      <c r="C22" s="165" t="s">
        <v>103</v>
      </c>
      <c r="D22" s="166" t="s">
        <v>104</v>
      </c>
      <c r="E22" s="167">
        <v>2</v>
      </c>
      <c r="F22" s="167"/>
      <c r="G22" s="168"/>
      <c r="O22" s="162">
        <v>2</v>
      </c>
      <c r="AA22" s="140">
        <v>1</v>
      </c>
      <c r="AB22" s="140">
        <v>1</v>
      </c>
      <c r="AC22" s="140">
        <v>1</v>
      </c>
      <c r="AZ22" s="140">
        <v>1</v>
      </c>
      <c r="BA22" s="140">
        <f>IF(AZ22=1,G22,0)</f>
        <v>0</v>
      </c>
      <c r="BB22" s="140">
        <f>IF(AZ22=2,G22,0)</f>
        <v>0</v>
      </c>
      <c r="BC22" s="140">
        <f>IF(AZ22=3,G22,0)</f>
        <v>0</v>
      </c>
      <c r="BD22" s="140">
        <f>IF(AZ22=4,G22,0)</f>
        <v>0</v>
      </c>
      <c r="BE22" s="140">
        <f>IF(AZ22=5,G22,0)</f>
        <v>0</v>
      </c>
      <c r="CA22" s="169">
        <v>1</v>
      </c>
      <c r="CB22" s="169">
        <v>1</v>
      </c>
      <c r="CZ22" s="140">
        <v>0.03105</v>
      </c>
    </row>
    <row r="23" spans="1:15" ht="12.75">
      <c r="A23" s="170"/>
      <c r="B23" s="172"/>
      <c r="C23" s="226" t="s">
        <v>105</v>
      </c>
      <c r="D23" s="228"/>
      <c r="E23" s="173">
        <v>2</v>
      </c>
      <c r="F23" s="174"/>
      <c r="G23" s="175"/>
      <c r="M23" s="171" t="s">
        <v>105</v>
      </c>
      <c r="O23" s="162"/>
    </row>
    <row r="24" spans="1:57" ht="12.75">
      <c r="A24" s="176"/>
      <c r="B24" s="177" t="s">
        <v>75</v>
      </c>
      <c r="C24" s="178" t="str">
        <f>CONCATENATE(B21," ",C21)</f>
        <v>64 Výplně otvorů</v>
      </c>
      <c r="D24" s="179"/>
      <c r="E24" s="180"/>
      <c r="F24" s="181"/>
      <c r="G24" s="182"/>
      <c r="O24" s="162">
        <v>4</v>
      </c>
      <c r="BA24" s="183">
        <f>SUM(BA21:BA23)</f>
        <v>0</v>
      </c>
      <c r="BB24" s="183">
        <f>SUM(BB21:BB23)</f>
        <v>0</v>
      </c>
      <c r="BC24" s="183">
        <f>SUM(BC21:BC23)</f>
        <v>0</v>
      </c>
      <c r="BD24" s="183">
        <f>SUM(BD21:BD23)</f>
        <v>0</v>
      </c>
      <c r="BE24" s="183">
        <f>SUM(BE21:BE23)</f>
        <v>0</v>
      </c>
    </row>
    <row r="25" spans="1:15" ht="12.75">
      <c r="A25" s="155" t="s">
        <v>73</v>
      </c>
      <c r="B25" s="156" t="s">
        <v>106</v>
      </c>
      <c r="C25" s="157" t="s">
        <v>107</v>
      </c>
      <c r="D25" s="158"/>
      <c r="E25" s="159"/>
      <c r="F25" s="159"/>
      <c r="G25" s="160"/>
      <c r="H25" s="161"/>
      <c r="I25" s="161"/>
      <c r="O25" s="162">
        <v>1</v>
      </c>
    </row>
    <row r="26" spans="1:104" ht="12.75">
      <c r="A26" s="163">
        <v>7</v>
      </c>
      <c r="B26" s="164" t="s">
        <v>108</v>
      </c>
      <c r="C26" s="165" t="s">
        <v>109</v>
      </c>
      <c r="D26" s="166" t="s">
        <v>84</v>
      </c>
      <c r="E26" s="167">
        <v>295</v>
      </c>
      <c r="F26" s="167"/>
      <c r="G26" s="168"/>
      <c r="O26" s="162">
        <v>2</v>
      </c>
      <c r="AA26" s="140">
        <v>1</v>
      </c>
      <c r="AB26" s="140">
        <v>1</v>
      </c>
      <c r="AC26" s="140">
        <v>1</v>
      </c>
      <c r="AZ26" s="140">
        <v>1</v>
      </c>
      <c r="BA26" s="140">
        <f>IF(AZ26=1,G26,0)</f>
        <v>0</v>
      </c>
      <c r="BB26" s="140">
        <f>IF(AZ26=2,G26,0)</f>
        <v>0</v>
      </c>
      <c r="BC26" s="140">
        <f>IF(AZ26=3,G26,0)</f>
        <v>0</v>
      </c>
      <c r="BD26" s="140">
        <f>IF(AZ26=4,G26,0)</f>
        <v>0</v>
      </c>
      <c r="BE26" s="140">
        <f>IF(AZ26=5,G26,0)</f>
        <v>0</v>
      </c>
      <c r="CA26" s="169">
        <v>1</v>
      </c>
      <c r="CB26" s="169">
        <v>1</v>
      </c>
      <c r="CZ26" s="140">
        <v>0.00592</v>
      </c>
    </row>
    <row r="27" spans="1:15" ht="12.75">
      <c r="A27" s="170"/>
      <c r="B27" s="172"/>
      <c r="C27" s="226" t="s">
        <v>110</v>
      </c>
      <c r="D27" s="228"/>
      <c r="E27" s="173">
        <v>35</v>
      </c>
      <c r="F27" s="174"/>
      <c r="G27" s="175"/>
      <c r="M27" s="171" t="s">
        <v>110</v>
      </c>
      <c r="O27" s="162"/>
    </row>
    <row r="28" spans="1:15" ht="12.75">
      <c r="A28" s="170"/>
      <c r="B28" s="172"/>
      <c r="C28" s="226" t="s">
        <v>111</v>
      </c>
      <c r="D28" s="228"/>
      <c r="E28" s="173">
        <v>60</v>
      </c>
      <c r="F28" s="174"/>
      <c r="G28" s="175"/>
      <c r="M28" s="171" t="s">
        <v>111</v>
      </c>
      <c r="O28" s="162"/>
    </row>
    <row r="29" spans="1:15" ht="12.75">
      <c r="A29" s="170"/>
      <c r="B29" s="172"/>
      <c r="C29" s="226" t="s">
        <v>112</v>
      </c>
      <c r="D29" s="228"/>
      <c r="E29" s="173">
        <v>57</v>
      </c>
      <c r="F29" s="174"/>
      <c r="G29" s="175"/>
      <c r="M29" s="171" t="s">
        <v>112</v>
      </c>
      <c r="O29" s="162"/>
    </row>
    <row r="30" spans="1:15" ht="12.75">
      <c r="A30" s="170"/>
      <c r="B30" s="172"/>
      <c r="C30" s="226" t="s">
        <v>113</v>
      </c>
      <c r="D30" s="228"/>
      <c r="E30" s="173">
        <v>45</v>
      </c>
      <c r="F30" s="174"/>
      <c r="G30" s="175"/>
      <c r="M30" s="171" t="s">
        <v>113</v>
      </c>
      <c r="O30" s="162"/>
    </row>
    <row r="31" spans="1:15" ht="12.75">
      <c r="A31" s="170"/>
      <c r="B31" s="172"/>
      <c r="C31" s="226" t="s">
        <v>114</v>
      </c>
      <c r="D31" s="228"/>
      <c r="E31" s="173">
        <v>60</v>
      </c>
      <c r="F31" s="174"/>
      <c r="G31" s="175"/>
      <c r="M31" s="171" t="s">
        <v>114</v>
      </c>
      <c r="O31" s="162"/>
    </row>
    <row r="32" spans="1:15" ht="12.75">
      <c r="A32" s="170"/>
      <c r="B32" s="172"/>
      <c r="C32" s="226" t="s">
        <v>115</v>
      </c>
      <c r="D32" s="228"/>
      <c r="E32" s="173">
        <v>38</v>
      </c>
      <c r="F32" s="174"/>
      <c r="G32" s="175"/>
      <c r="M32" s="171" t="s">
        <v>115</v>
      </c>
      <c r="O32" s="162"/>
    </row>
    <row r="33" spans="1:57" ht="12.75">
      <c r="A33" s="176"/>
      <c r="B33" s="177" t="s">
        <v>75</v>
      </c>
      <c r="C33" s="178" t="str">
        <f>CONCATENATE(B25," ",C25)</f>
        <v>94 Lešení a stavební výtahy</v>
      </c>
      <c r="D33" s="179"/>
      <c r="E33" s="180"/>
      <c r="F33" s="181"/>
      <c r="G33" s="182"/>
      <c r="O33" s="162">
        <v>4</v>
      </c>
      <c r="BA33" s="183">
        <f>SUM(BA25:BA32)</f>
        <v>0</v>
      </c>
      <c r="BB33" s="183">
        <f>SUM(BB25:BB32)</f>
        <v>0</v>
      </c>
      <c r="BC33" s="183">
        <f>SUM(BC25:BC32)</f>
        <v>0</v>
      </c>
      <c r="BD33" s="183">
        <f>SUM(BD25:BD32)</f>
        <v>0</v>
      </c>
      <c r="BE33" s="183">
        <f>SUM(BE25:BE32)</f>
        <v>0</v>
      </c>
    </row>
    <row r="34" spans="1:15" ht="12.75">
      <c r="A34" s="155" t="s">
        <v>73</v>
      </c>
      <c r="B34" s="156" t="s">
        <v>116</v>
      </c>
      <c r="C34" s="157" t="s">
        <v>117</v>
      </c>
      <c r="D34" s="158"/>
      <c r="E34" s="159"/>
      <c r="F34" s="159"/>
      <c r="G34" s="160"/>
      <c r="H34" s="161"/>
      <c r="I34" s="161"/>
      <c r="O34" s="162">
        <v>1</v>
      </c>
    </row>
    <row r="35" spans="1:104" ht="12.75">
      <c r="A35" s="163">
        <v>8</v>
      </c>
      <c r="B35" s="164" t="s">
        <v>118</v>
      </c>
      <c r="C35" s="165" t="s">
        <v>119</v>
      </c>
      <c r="D35" s="166" t="s">
        <v>84</v>
      </c>
      <c r="E35" s="167">
        <v>294.66</v>
      </c>
      <c r="F35" s="167"/>
      <c r="G35" s="168"/>
      <c r="O35" s="162">
        <v>2</v>
      </c>
      <c r="AA35" s="140">
        <v>1</v>
      </c>
      <c r="AB35" s="140">
        <v>1</v>
      </c>
      <c r="AC35" s="140">
        <v>1</v>
      </c>
      <c r="AZ35" s="140">
        <v>1</v>
      </c>
      <c r="BA35" s="140">
        <f>IF(AZ35=1,G35,0)</f>
        <v>0</v>
      </c>
      <c r="BB35" s="140">
        <f>IF(AZ35=2,G35,0)</f>
        <v>0</v>
      </c>
      <c r="BC35" s="140">
        <f>IF(AZ35=3,G35,0)</f>
        <v>0</v>
      </c>
      <c r="BD35" s="140">
        <f>IF(AZ35=4,G35,0)</f>
        <v>0</v>
      </c>
      <c r="BE35" s="140">
        <f>IF(AZ35=5,G35,0)</f>
        <v>0</v>
      </c>
      <c r="CA35" s="169">
        <v>1</v>
      </c>
      <c r="CB35" s="169">
        <v>1</v>
      </c>
      <c r="CZ35" s="140">
        <v>4E-05</v>
      </c>
    </row>
    <row r="36" spans="1:15" ht="12.75">
      <c r="A36" s="170"/>
      <c r="B36" s="172"/>
      <c r="C36" s="226" t="s">
        <v>110</v>
      </c>
      <c r="D36" s="228"/>
      <c r="E36" s="173">
        <v>35</v>
      </c>
      <c r="F36" s="174"/>
      <c r="G36" s="175"/>
      <c r="M36" s="171" t="s">
        <v>110</v>
      </c>
      <c r="O36" s="162"/>
    </row>
    <row r="37" spans="1:15" ht="12.75">
      <c r="A37" s="170"/>
      <c r="B37" s="172"/>
      <c r="C37" s="226" t="s">
        <v>120</v>
      </c>
      <c r="D37" s="228"/>
      <c r="E37" s="173">
        <v>57</v>
      </c>
      <c r="F37" s="174"/>
      <c r="G37" s="175"/>
      <c r="M37" s="171" t="s">
        <v>120</v>
      </c>
      <c r="O37" s="162"/>
    </row>
    <row r="38" spans="1:15" ht="12.75">
      <c r="A38" s="170"/>
      <c r="B38" s="172"/>
      <c r="C38" s="226" t="s">
        <v>112</v>
      </c>
      <c r="D38" s="228"/>
      <c r="E38" s="173">
        <v>57</v>
      </c>
      <c r="F38" s="174"/>
      <c r="G38" s="175"/>
      <c r="M38" s="171" t="s">
        <v>112</v>
      </c>
      <c r="O38" s="162"/>
    </row>
    <row r="39" spans="1:15" ht="12.75">
      <c r="A39" s="170"/>
      <c r="B39" s="172"/>
      <c r="C39" s="226" t="s">
        <v>113</v>
      </c>
      <c r="D39" s="228"/>
      <c r="E39" s="173">
        <v>45</v>
      </c>
      <c r="F39" s="174"/>
      <c r="G39" s="175"/>
      <c r="M39" s="171" t="s">
        <v>113</v>
      </c>
      <c r="O39" s="162"/>
    </row>
    <row r="40" spans="1:15" ht="12.75">
      <c r="A40" s="170"/>
      <c r="B40" s="172"/>
      <c r="C40" s="226" t="s">
        <v>121</v>
      </c>
      <c r="D40" s="228"/>
      <c r="E40" s="173">
        <v>2.66</v>
      </c>
      <c r="F40" s="174"/>
      <c r="G40" s="175"/>
      <c r="M40" s="171" t="s">
        <v>121</v>
      </c>
      <c r="O40" s="162"/>
    </row>
    <row r="41" spans="1:15" ht="12.75">
      <c r="A41" s="170"/>
      <c r="B41" s="172"/>
      <c r="C41" s="226" t="s">
        <v>114</v>
      </c>
      <c r="D41" s="228"/>
      <c r="E41" s="173">
        <v>60</v>
      </c>
      <c r="F41" s="174"/>
      <c r="G41" s="175"/>
      <c r="M41" s="171" t="s">
        <v>114</v>
      </c>
      <c r="O41" s="162"/>
    </row>
    <row r="42" spans="1:15" ht="12.75">
      <c r="A42" s="170"/>
      <c r="B42" s="172"/>
      <c r="C42" s="226" t="s">
        <v>122</v>
      </c>
      <c r="D42" s="228"/>
      <c r="E42" s="173">
        <v>38</v>
      </c>
      <c r="F42" s="174"/>
      <c r="G42" s="175"/>
      <c r="M42" s="171" t="s">
        <v>122</v>
      </c>
      <c r="O42" s="162"/>
    </row>
    <row r="43" spans="1:57" ht="12.75">
      <c r="A43" s="176"/>
      <c r="B43" s="177" t="s">
        <v>75</v>
      </c>
      <c r="C43" s="178" t="str">
        <f>CONCATENATE(B34," ",C34)</f>
        <v>95 Dokončovací konstrukce na pozemních stavbách</v>
      </c>
      <c r="D43" s="179"/>
      <c r="E43" s="180"/>
      <c r="F43" s="181"/>
      <c r="G43" s="182"/>
      <c r="O43" s="162">
        <v>4</v>
      </c>
      <c r="BA43" s="183">
        <f>SUM(BA34:BA42)</f>
        <v>0</v>
      </c>
      <c r="BB43" s="183">
        <f>SUM(BB34:BB42)</f>
        <v>0</v>
      </c>
      <c r="BC43" s="183">
        <f>SUM(BC34:BC42)</f>
        <v>0</v>
      </c>
      <c r="BD43" s="183">
        <f>SUM(BD34:BD42)</f>
        <v>0</v>
      </c>
      <c r="BE43" s="183">
        <f>SUM(BE34:BE42)</f>
        <v>0</v>
      </c>
    </row>
    <row r="44" spans="1:15" ht="12.75">
      <c r="A44" s="155" t="s">
        <v>73</v>
      </c>
      <c r="B44" s="156" t="s">
        <v>123</v>
      </c>
      <c r="C44" s="157" t="s">
        <v>124</v>
      </c>
      <c r="D44" s="158"/>
      <c r="E44" s="159"/>
      <c r="F44" s="159"/>
      <c r="G44" s="160"/>
      <c r="H44" s="161"/>
      <c r="I44" s="161"/>
      <c r="O44" s="162">
        <v>1</v>
      </c>
    </row>
    <row r="45" spans="1:104" ht="12.75">
      <c r="A45" s="163">
        <v>9</v>
      </c>
      <c r="B45" s="164" t="s">
        <v>125</v>
      </c>
      <c r="C45" s="165" t="s">
        <v>126</v>
      </c>
      <c r="D45" s="166" t="s">
        <v>127</v>
      </c>
      <c r="E45" s="167">
        <v>2.5746984</v>
      </c>
      <c r="F45" s="167"/>
      <c r="G45" s="168"/>
      <c r="O45" s="162">
        <v>2</v>
      </c>
      <c r="AA45" s="140">
        <v>7</v>
      </c>
      <c r="AB45" s="140">
        <v>1</v>
      </c>
      <c r="AC45" s="140">
        <v>2</v>
      </c>
      <c r="AZ45" s="140">
        <v>1</v>
      </c>
      <c r="BA45" s="140">
        <f>IF(AZ45=1,G45,0)</f>
        <v>0</v>
      </c>
      <c r="BB45" s="140">
        <f>IF(AZ45=2,G45,0)</f>
        <v>0</v>
      </c>
      <c r="BC45" s="140">
        <f>IF(AZ45=3,G45,0)</f>
        <v>0</v>
      </c>
      <c r="BD45" s="140">
        <f>IF(AZ45=4,G45,0)</f>
        <v>0</v>
      </c>
      <c r="BE45" s="140">
        <f>IF(AZ45=5,G45,0)</f>
        <v>0</v>
      </c>
      <c r="CA45" s="169">
        <v>7</v>
      </c>
      <c r="CB45" s="169">
        <v>1</v>
      </c>
      <c r="CZ45" s="140">
        <v>0</v>
      </c>
    </row>
    <row r="46" spans="1:57" ht="12.75">
      <c r="A46" s="176"/>
      <c r="B46" s="177" t="s">
        <v>75</v>
      </c>
      <c r="C46" s="178" t="str">
        <f>CONCATENATE(B44," ",C44)</f>
        <v>99 Staveništní přesun hmot</v>
      </c>
      <c r="D46" s="179"/>
      <c r="E46" s="180"/>
      <c r="F46" s="181"/>
      <c r="G46" s="182"/>
      <c r="O46" s="162">
        <v>4</v>
      </c>
      <c r="BA46" s="183">
        <f>SUM(BA44:BA45)</f>
        <v>0</v>
      </c>
      <c r="BB46" s="183">
        <f>SUM(BB44:BB45)</f>
        <v>0</v>
      </c>
      <c r="BC46" s="183">
        <f>SUM(BC44:BC45)</f>
        <v>0</v>
      </c>
      <c r="BD46" s="183">
        <f>SUM(BD44:BD45)</f>
        <v>0</v>
      </c>
      <c r="BE46" s="183">
        <f>SUM(BE44:BE45)</f>
        <v>0</v>
      </c>
    </row>
    <row r="47" spans="1:15" ht="12.75">
      <c r="A47" s="155" t="s">
        <v>73</v>
      </c>
      <c r="B47" s="156" t="s">
        <v>128</v>
      </c>
      <c r="C47" s="157" t="s">
        <v>129</v>
      </c>
      <c r="D47" s="158"/>
      <c r="E47" s="159"/>
      <c r="F47" s="159"/>
      <c r="G47" s="160"/>
      <c r="H47" s="161"/>
      <c r="I47" s="161"/>
      <c r="O47" s="162">
        <v>1</v>
      </c>
    </row>
    <row r="48" spans="1:104" ht="22.5">
      <c r="A48" s="163">
        <v>10</v>
      </c>
      <c r="B48" s="164" t="s">
        <v>130</v>
      </c>
      <c r="C48" s="165" t="s">
        <v>131</v>
      </c>
      <c r="D48" s="166" t="s">
        <v>132</v>
      </c>
      <c r="E48" s="167">
        <v>1</v>
      </c>
      <c r="F48" s="167"/>
      <c r="G48" s="168"/>
      <c r="O48" s="162">
        <v>2</v>
      </c>
      <c r="AA48" s="140">
        <v>12</v>
      </c>
      <c r="AB48" s="140">
        <v>0</v>
      </c>
      <c r="AC48" s="140">
        <v>26</v>
      </c>
      <c r="AZ48" s="140">
        <v>1</v>
      </c>
      <c r="BA48" s="140">
        <f>IF(AZ48=1,G48,0)</f>
        <v>0</v>
      </c>
      <c r="BB48" s="140">
        <f>IF(AZ48=2,G48,0)</f>
        <v>0</v>
      </c>
      <c r="BC48" s="140">
        <f>IF(AZ48=3,G48,0)</f>
        <v>0</v>
      </c>
      <c r="BD48" s="140">
        <f>IF(AZ48=4,G48,0)</f>
        <v>0</v>
      </c>
      <c r="BE48" s="140">
        <f>IF(AZ48=5,G48,0)</f>
        <v>0</v>
      </c>
      <c r="CA48" s="169">
        <v>12</v>
      </c>
      <c r="CB48" s="169">
        <v>0</v>
      </c>
      <c r="CZ48" s="140">
        <v>0</v>
      </c>
    </row>
    <row r="49" spans="1:57" ht="12.75">
      <c r="A49" s="176"/>
      <c r="B49" s="177" t="s">
        <v>75</v>
      </c>
      <c r="C49" s="178" t="str">
        <f>CONCATENATE(B47," ",C47)</f>
        <v>V1 Stavební výpomoc k řemeslům</v>
      </c>
      <c r="D49" s="179"/>
      <c r="E49" s="180"/>
      <c r="F49" s="181"/>
      <c r="G49" s="182"/>
      <c r="O49" s="162">
        <v>4</v>
      </c>
      <c r="BA49" s="183">
        <f>SUM(BA47:BA48)</f>
        <v>0</v>
      </c>
      <c r="BB49" s="183">
        <f>SUM(BB47:BB48)</f>
        <v>0</v>
      </c>
      <c r="BC49" s="183">
        <f>SUM(BC47:BC48)</f>
        <v>0</v>
      </c>
      <c r="BD49" s="183">
        <f>SUM(BD47:BD48)</f>
        <v>0</v>
      </c>
      <c r="BE49" s="183">
        <f>SUM(BE47:BE48)</f>
        <v>0</v>
      </c>
    </row>
    <row r="50" spans="1:15" ht="12.75">
      <c r="A50" s="155" t="s">
        <v>73</v>
      </c>
      <c r="B50" s="156" t="s">
        <v>133</v>
      </c>
      <c r="C50" s="157" t="s">
        <v>134</v>
      </c>
      <c r="D50" s="158"/>
      <c r="E50" s="159"/>
      <c r="F50" s="159"/>
      <c r="G50" s="160"/>
      <c r="H50" s="161"/>
      <c r="I50" s="161"/>
      <c r="O50" s="162">
        <v>1</v>
      </c>
    </row>
    <row r="51" spans="1:104" ht="12.75">
      <c r="A51" s="163">
        <v>11</v>
      </c>
      <c r="B51" s="164" t="s">
        <v>130</v>
      </c>
      <c r="C51" s="196" t="s">
        <v>135</v>
      </c>
      <c r="D51" s="197" t="s">
        <v>74</v>
      </c>
      <c r="E51" s="198">
        <v>1</v>
      </c>
      <c r="F51" s="167"/>
      <c r="G51" s="168"/>
      <c r="O51" s="162">
        <v>2</v>
      </c>
      <c r="AA51" s="140">
        <v>12</v>
      </c>
      <c r="AB51" s="140">
        <v>0</v>
      </c>
      <c r="AC51" s="140">
        <v>43</v>
      </c>
      <c r="AZ51" s="140">
        <v>2</v>
      </c>
      <c r="BA51" s="140">
        <f>IF(AZ51=1,G51,0)</f>
        <v>0</v>
      </c>
      <c r="BB51" s="140">
        <f>IF(AZ51=2,G51,0)</f>
        <v>0</v>
      </c>
      <c r="BC51" s="140">
        <f>IF(AZ51=3,G51,0)</f>
        <v>0</v>
      </c>
      <c r="BD51" s="140">
        <f>IF(AZ51=4,G51,0)</f>
        <v>0</v>
      </c>
      <c r="BE51" s="140">
        <f>IF(AZ51=5,G51,0)</f>
        <v>0</v>
      </c>
      <c r="CA51" s="169">
        <v>12</v>
      </c>
      <c r="CB51" s="169">
        <v>0</v>
      </c>
      <c r="CZ51" s="140">
        <v>0</v>
      </c>
    </row>
    <row r="52" spans="1:15" ht="12.75">
      <c r="A52" s="170"/>
      <c r="B52" s="172"/>
      <c r="C52" s="226" t="s">
        <v>136</v>
      </c>
      <c r="D52" s="227"/>
      <c r="E52" s="199">
        <v>1</v>
      </c>
      <c r="F52" s="174"/>
      <c r="G52" s="175"/>
      <c r="M52" s="171" t="s">
        <v>136</v>
      </c>
      <c r="O52" s="162"/>
    </row>
    <row r="53" spans="1:57" ht="12.75">
      <c r="A53" s="176"/>
      <c r="B53" s="177" t="s">
        <v>75</v>
      </c>
      <c r="C53" s="178" t="str">
        <f>CONCATENATE(B50," ",C50)</f>
        <v>720 Zdravotechnická instalace</v>
      </c>
      <c r="D53" s="179"/>
      <c r="E53" s="180"/>
      <c r="F53" s="181"/>
      <c r="G53" s="182"/>
      <c r="O53" s="162">
        <v>4</v>
      </c>
      <c r="BA53" s="183">
        <f>SUM(BA50:BA52)</f>
        <v>0</v>
      </c>
      <c r="BB53" s="183">
        <f>SUM(BB50:BB52)</f>
        <v>0</v>
      </c>
      <c r="BC53" s="183">
        <f>SUM(BC50:BC52)</f>
        <v>0</v>
      </c>
      <c r="BD53" s="183">
        <f>SUM(BD50:BD52)</f>
        <v>0</v>
      </c>
      <c r="BE53" s="183">
        <f>SUM(BE50:BE52)</f>
        <v>0</v>
      </c>
    </row>
    <row r="54" spans="1:15" ht="12.75">
      <c r="A54" s="155" t="s">
        <v>73</v>
      </c>
      <c r="B54" s="156" t="s">
        <v>137</v>
      </c>
      <c r="C54" s="157" t="s">
        <v>138</v>
      </c>
      <c r="D54" s="158"/>
      <c r="E54" s="159"/>
      <c r="F54" s="159"/>
      <c r="G54" s="160"/>
      <c r="H54" s="161"/>
      <c r="I54" s="161"/>
      <c r="O54" s="162">
        <v>1</v>
      </c>
    </row>
    <row r="55" spans="1:104" ht="12.75">
      <c r="A55" s="163">
        <v>12</v>
      </c>
      <c r="B55" s="164" t="s">
        <v>139</v>
      </c>
      <c r="C55" s="165" t="s">
        <v>140</v>
      </c>
      <c r="D55" s="166" t="s">
        <v>84</v>
      </c>
      <c r="E55" s="167">
        <v>12.87</v>
      </c>
      <c r="F55" s="167"/>
      <c r="G55" s="168"/>
      <c r="O55" s="162">
        <v>2</v>
      </c>
      <c r="AA55" s="140">
        <v>1</v>
      </c>
      <c r="AB55" s="140">
        <v>7</v>
      </c>
      <c r="AC55" s="140">
        <v>7</v>
      </c>
      <c r="AZ55" s="140">
        <v>2</v>
      </c>
      <c r="BA55" s="140">
        <f>IF(AZ55=1,G55,0)</f>
        <v>0</v>
      </c>
      <c r="BB55" s="140">
        <f>IF(AZ55=2,G55,0)</f>
        <v>0</v>
      </c>
      <c r="BC55" s="140">
        <f>IF(AZ55=3,G55,0)</f>
        <v>0</v>
      </c>
      <c r="BD55" s="140">
        <f>IF(AZ55=4,G55,0)</f>
        <v>0</v>
      </c>
      <c r="BE55" s="140">
        <f>IF(AZ55=5,G55,0)</f>
        <v>0</v>
      </c>
      <c r="CA55" s="169">
        <v>1</v>
      </c>
      <c r="CB55" s="169">
        <v>7</v>
      </c>
      <c r="CZ55" s="140">
        <v>0</v>
      </c>
    </row>
    <row r="56" spans="1:15" ht="12.75">
      <c r="A56" s="170"/>
      <c r="B56" s="172"/>
      <c r="C56" s="226" t="s">
        <v>141</v>
      </c>
      <c r="D56" s="228"/>
      <c r="E56" s="173">
        <v>12.87</v>
      </c>
      <c r="F56" s="174"/>
      <c r="G56" s="175"/>
      <c r="M56" s="171" t="s">
        <v>141</v>
      </c>
      <c r="O56" s="162"/>
    </row>
    <row r="57" spans="1:104" ht="12.75">
      <c r="A57" s="163">
        <v>13</v>
      </c>
      <c r="B57" s="164" t="s">
        <v>142</v>
      </c>
      <c r="C57" s="165" t="s">
        <v>143</v>
      </c>
      <c r="D57" s="166" t="s">
        <v>104</v>
      </c>
      <c r="E57" s="167">
        <v>2</v>
      </c>
      <c r="F57" s="167"/>
      <c r="G57" s="168"/>
      <c r="O57" s="162">
        <v>2</v>
      </c>
      <c r="AA57" s="140">
        <v>1</v>
      </c>
      <c r="AB57" s="140">
        <v>7</v>
      </c>
      <c r="AC57" s="140">
        <v>7</v>
      </c>
      <c r="AZ57" s="140">
        <v>2</v>
      </c>
      <c r="BA57" s="140">
        <f>IF(AZ57=1,G57,0)</f>
        <v>0</v>
      </c>
      <c r="BB57" s="140">
        <f>IF(AZ57=2,G57,0)</f>
        <v>0</v>
      </c>
      <c r="BC57" s="140">
        <f>IF(AZ57=3,G57,0)</f>
        <v>0</v>
      </c>
      <c r="BD57" s="140">
        <f>IF(AZ57=4,G57,0)</f>
        <v>0</v>
      </c>
      <c r="BE57" s="140">
        <f>IF(AZ57=5,G57,0)</f>
        <v>0</v>
      </c>
      <c r="CA57" s="169">
        <v>1</v>
      </c>
      <c r="CB57" s="169">
        <v>7</v>
      </c>
      <c r="CZ57" s="140">
        <v>0</v>
      </c>
    </row>
    <row r="58" spans="1:15" ht="12.75">
      <c r="A58" s="170"/>
      <c r="B58" s="172"/>
      <c r="C58" s="226" t="s">
        <v>144</v>
      </c>
      <c r="D58" s="228"/>
      <c r="E58" s="173">
        <v>1</v>
      </c>
      <c r="F58" s="174"/>
      <c r="G58" s="175"/>
      <c r="M58" s="171" t="s">
        <v>144</v>
      </c>
      <c r="O58" s="162"/>
    </row>
    <row r="59" spans="1:15" ht="12.75">
      <c r="A59" s="170"/>
      <c r="B59" s="172"/>
      <c r="C59" s="226" t="s">
        <v>145</v>
      </c>
      <c r="D59" s="228"/>
      <c r="E59" s="173">
        <v>1</v>
      </c>
      <c r="F59" s="174"/>
      <c r="G59" s="175"/>
      <c r="M59" s="171" t="s">
        <v>145</v>
      </c>
      <c r="O59" s="162"/>
    </row>
    <row r="60" spans="1:104" ht="12.75">
      <c r="A60" s="163">
        <v>14</v>
      </c>
      <c r="B60" s="164" t="s">
        <v>146</v>
      </c>
      <c r="C60" s="165" t="s">
        <v>147</v>
      </c>
      <c r="D60" s="166" t="s">
        <v>84</v>
      </c>
      <c r="E60" s="167">
        <v>2</v>
      </c>
      <c r="F60" s="167"/>
      <c r="G60" s="168"/>
      <c r="O60" s="162">
        <v>2</v>
      </c>
      <c r="AA60" s="140">
        <v>1</v>
      </c>
      <c r="AB60" s="140">
        <v>7</v>
      </c>
      <c r="AC60" s="140">
        <v>7</v>
      </c>
      <c r="AZ60" s="140">
        <v>2</v>
      </c>
      <c r="BA60" s="140">
        <f>IF(AZ60=1,G60,0)</f>
        <v>0</v>
      </c>
      <c r="BB60" s="140">
        <f>IF(AZ60=2,G60,0)</f>
        <v>0</v>
      </c>
      <c r="BC60" s="140">
        <f>IF(AZ60=3,G60,0)</f>
        <v>0</v>
      </c>
      <c r="BD60" s="140">
        <f>IF(AZ60=4,G60,0)</f>
        <v>0</v>
      </c>
      <c r="BE60" s="140">
        <f>IF(AZ60=5,G60,0)</f>
        <v>0</v>
      </c>
      <c r="CA60" s="169">
        <v>1</v>
      </c>
      <c r="CB60" s="169">
        <v>7</v>
      </c>
      <c r="CZ60" s="140">
        <v>0</v>
      </c>
    </row>
    <row r="61" spans="1:15" ht="12.75">
      <c r="A61" s="170"/>
      <c r="B61" s="172"/>
      <c r="C61" s="226" t="s">
        <v>148</v>
      </c>
      <c r="D61" s="228"/>
      <c r="E61" s="173">
        <v>2</v>
      </c>
      <c r="F61" s="174"/>
      <c r="G61" s="175"/>
      <c r="M61" s="171" t="s">
        <v>148</v>
      </c>
      <c r="O61" s="162"/>
    </row>
    <row r="62" spans="1:104" ht="12.75">
      <c r="A62" s="163">
        <v>15</v>
      </c>
      <c r="B62" s="164" t="s">
        <v>130</v>
      </c>
      <c r="C62" s="165" t="s">
        <v>149</v>
      </c>
      <c r="D62" s="166" t="s">
        <v>150</v>
      </c>
      <c r="E62" s="167">
        <v>2</v>
      </c>
      <c r="F62" s="167"/>
      <c r="G62" s="168"/>
      <c r="O62" s="162">
        <v>2</v>
      </c>
      <c r="AA62" s="140">
        <v>12</v>
      </c>
      <c r="AB62" s="140">
        <v>0</v>
      </c>
      <c r="AC62" s="140">
        <v>12</v>
      </c>
      <c r="AZ62" s="140">
        <v>2</v>
      </c>
      <c r="BA62" s="140">
        <f>IF(AZ62=1,G62,0)</f>
        <v>0</v>
      </c>
      <c r="BB62" s="140">
        <f>IF(AZ62=2,G62,0)</f>
        <v>0</v>
      </c>
      <c r="BC62" s="140">
        <f>IF(AZ62=3,G62,0)</f>
        <v>0</v>
      </c>
      <c r="BD62" s="140">
        <f>IF(AZ62=4,G62,0)</f>
        <v>0</v>
      </c>
      <c r="BE62" s="140">
        <f>IF(AZ62=5,G62,0)</f>
        <v>0</v>
      </c>
      <c r="CA62" s="169">
        <v>12</v>
      </c>
      <c r="CB62" s="169">
        <v>0</v>
      </c>
      <c r="CZ62" s="140">
        <v>0</v>
      </c>
    </row>
    <row r="63" spans="1:15" ht="12.75">
      <c r="A63" s="170"/>
      <c r="B63" s="172"/>
      <c r="C63" s="226" t="s">
        <v>151</v>
      </c>
      <c r="D63" s="228"/>
      <c r="E63" s="173">
        <v>2</v>
      </c>
      <c r="F63" s="174"/>
      <c r="G63" s="175"/>
      <c r="M63" s="171" t="s">
        <v>151</v>
      </c>
      <c r="O63" s="162"/>
    </row>
    <row r="64" spans="1:104" ht="12.75">
      <c r="A64" s="163">
        <v>16</v>
      </c>
      <c r="B64" s="164" t="s">
        <v>152</v>
      </c>
      <c r="C64" s="165" t="s">
        <v>153</v>
      </c>
      <c r="D64" s="166" t="s">
        <v>150</v>
      </c>
      <c r="E64" s="167">
        <v>2</v>
      </c>
      <c r="F64" s="167"/>
      <c r="G64" s="168"/>
      <c r="O64" s="162">
        <v>2</v>
      </c>
      <c r="AA64" s="140">
        <v>12</v>
      </c>
      <c r="AB64" s="140">
        <v>0</v>
      </c>
      <c r="AC64" s="140">
        <v>31</v>
      </c>
      <c r="AZ64" s="140">
        <v>2</v>
      </c>
      <c r="BA64" s="140">
        <f>IF(AZ64=1,G64,0)</f>
        <v>0</v>
      </c>
      <c r="BB64" s="140">
        <f>IF(AZ64=2,G64,0)</f>
        <v>0</v>
      </c>
      <c r="BC64" s="140">
        <f>IF(AZ64=3,G64,0)</f>
        <v>0</v>
      </c>
      <c r="BD64" s="140">
        <f>IF(AZ64=4,G64,0)</f>
        <v>0</v>
      </c>
      <c r="BE64" s="140">
        <f>IF(AZ64=5,G64,0)</f>
        <v>0</v>
      </c>
      <c r="CA64" s="169">
        <v>12</v>
      </c>
      <c r="CB64" s="169">
        <v>0</v>
      </c>
      <c r="CZ64" s="140">
        <v>0</v>
      </c>
    </row>
    <row r="65" spans="1:15" ht="12.75">
      <c r="A65" s="170"/>
      <c r="B65" s="172"/>
      <c r="C65" s="226" t="s">
        <v>154</v>
      </c>
      <c r="D65" s="228"/>
      <c r="E65" s="173">
        <v>2</v>
      </c>
      <c r="F65" s="174"/>
      <c r="G65" s="175"/>
      <c r="M65" s="171" t="s">
        <v>154</v>
      </c>
      <c r="O65" s="162"/>
    </row>
    <row r="66" spans="1:104" ht="12.75">
      <c r="A66" s="163">
        <v>17</v>
      </c>
      <c r="B66" s="164" t="s">
        <v>155</v>
      </c>
      <c r="C66" s="165" t="s">
        <v>156</v>
      </c>
      <c r="D66" s="166" t="s">
        <v>104</v>
      </c>
      <c r="E66" s="167">
        <v>2</v>
      </c>
      <c r="F66" s="167"/>
      <c r="G66" s="168"/>
      <c r="O66" s="162">
        <v>2</v>
      </c>
      <c r="AA66" s="140">
        <v>3</v>
      </c>
      <c r="AB66" s="140">
        <v>7</v>
      </c>
      <c r="AC66" s="140">
        <v>61160104</v>
      </c>
      <c r="AZ66" s="140">
        <v>2</v>
      </c>
      <c r="BA66" s="140">
        <f>IF(AZ66=1,G66,0)</f>
        <v>0</v>
      </c>
      <c r="BB66" s="140">
        <f>IF(AZ66=2,G66,0)</f>
        <v>0</v>
      </c>
      <c r="BC66" s="140">
        <f>IF(AZ66=3,G66,0)</f>
        <v>0</v>
      </c>
      <c r="BD66" s="140">
        <f>IF(AZ66=4,G66,0)</f>
        <v>0</v>
      </c>
      <c r="BE66" s="140">
        <f>IF(AZ66=5,G66,0)</f>
        <v>0</v>
      </c>
      <c r="CA66" s="169">
        <v>3</v>
      </c>
      <c r="CB66" s="169">
        <v>7</v>
      </c>
      <c r="CZ66" s="140">
        <v>0.017</v>
      </c>
    </row>
    <row r="67" spans="1:15" ht="12.75">
      <c r="A67" s="170"/>
      <c r="B67" s="172"/>
      <c r="C67" s="226" t="s">
        <v>105</v>
      </c>
      <c r="D67" s="228"/>
      <c r="E67" s="173">
        <v>2</v>
      </c>
      <c r="F67" s="174"/>
      <c r="G67" s="175"/>
      <c r="M67" s="171" t="s">
        <v>105</v>
      </c>
      <c r="O67" s="162"/>
    </row>
    <row r="68" spans="1:104" ht="12.75">
      <c r="A68" s="163">
        <v>18</v>
      </c>
      <c r="B68" s="164" t="s">
        <v>157</v>
      </c>
      <c r="C68" s="165" t="s">
        <v>158</v>
      </c>
      <c r="D68" s="166" t="s">
        <v>61</v>
      </c>
      <c r="E68" s="167">
        <v>122.7423</v>
      </c>
      <c r="F68" s="167"/>
      <c r="G68" s="168"/>
      <c r="O68" s="162">
        <v>2</v>
      </c>
      <c r="AA68" s="140">
        <v>7</v>
      </c>
      <c r="AB68" s="140">
        <v>1002</v>
      </c>
      <c r="AC68" s="140">
        <v>5</v>
      </c>
      <c r="AZ68" s="140">
        <v>2</v>
      </c>
      <c r="BA68" s="140">
        <f>IF(AZ68=1,G68,0)</f>
        <v>0</v>
      </c>
      <c r="BB68" s="140">
        <f>IF(AZ68=2,G68,0)</f>
        <v>0</v>
      </c>
      <c r="BC68" s="140">
        <f>IF(AZ68=3,G68,0)</f>
        <v>0</v>
      </c>
      <c r="BD68" s="140">
        <f>IF(AZ68=4,G68,0)</f>
        <v>0</v>
      </c>
      <c r="BE68" s="140">
        <f>IF(AZ68=5,G68,0)</f>
        <v>0</v>
      </c>
      <c r="CA68" s="169">
        <v>7</v>
      </c>
      <c r="CB68" s="169">
        <v>1002</v>
      </c>
      <c r="CZ68" s="140">
        <v>0</v>
      </c>
    </row>
    <row r="69" spans="1:57" ht="12.75">
      <c r="A69" s="176"/>
      <c r="B69" s="177" t="s">
        <v>75</v>
      </c>
      <c r="C69" s="178" t="str">
        <f>CONCATENATE(B54," ",C54)</f>
        <v>766 Konstrukce truhlářské</v>
      </c>
      <c r="D69" s="179"/>
      <c r="E69" s="180"/>
      <c r="F69" s="181"/>
      <c r="G69" s="182"/>
      <c r="O69" s="162">
        <v>4</v>
      </c>
      <c r="BA69" s="183">
        <f>SUM(BA54:BA68)</f>
        <v>0</v>
      </c>
      <c r="BB69" s="183">
        <f>SUM(BB54:BB68)</f>
        <v>0</v>
      </c>
      <c r="BC69" s="183">
        <f>SUM(BC54:BC68)</f>
        <v>0</v>
      </c>
      <c r="BD69" s="183">
        <f>SUM(BD54:BD68)</f>
        <v>0</v>
      </c>
      <c r="BE69" s="183">
        <f>SUM(BE54:BE68)</f>
        <v>0</v>
      </c>
    </row>
    <row r="70" spans="1:15" ht="12.75">
      <c r="A70" s="155" t="s">
        <v>73</v>
      </c>
      <c r="B70" s="156" t="s">
        <v>159</v>
      </c>
      <c r="C70" s="157" t="s">
        <v>160</v>
      </c>
      <c r="D70" s="158"/>
      <c r="E70" s="159"/>
      <c r="F70" s="159"/>
      <c r="G70" s="160"/>
      <c r="H70" s="161"/>
      <c r="I70" s="161"/>
      <c r="O70" s="162">
        <v>1</v>
      </c>
    </row>
    <row r="71" spans="1:104" ht="22.5">
      <c r="A71" s="163">
        <v>19</v>
      </c>
      <c r="B71" s="164" t="s">
        <v>161</v>
      </c>
      <c r="C71" s="196" t="s">
        <v>162</v>
      </c>
      <c r="D71" s="197" t="s">
        <v>84</v>
      </c>
      <c r="E71" s="198">
        <v>59.8</v>
      </c>
      <c r="F71" s="167"/>
      <c r="G71" s="168"/>
      <c r="O71" s="162">
        <v>2</v>
      </c>
      <c r="AA71" s="140">
        <v>1</v>
      </c>
      <c r="AB71" s="140">
        <v>7</v>
      </c>
      <c r="AC71" s="140">
        <v>7</v>
      </c>
      <c r="AZ71" s="140">
        <v>2</v>
      </c>
      <c r="BA71" s="140">
        <f>IF(AZ71=1,G71,0)</f>
        <v>0</v>
      </c>
      <c r="BB71" s="140">
        <f>IF(AZ71=2,G71,0)</f>
        <v>0</v>
      </c>
      <c r="BC71" s="140">
        <f>IF(AZ71=3,G71,0)</f>
        <v>0</v>
      </c>
      <c r="BD71" s="140">
        <f>IF(AZ71=4,G71,0)</f>
        <v>0</v>
      </c>
      <c r="BE71" s="140">
        <f>IF(AZ71=5,G71,0)</f>
        <v>0</v>
      </c>
      <c r="CA71" s="169">
        <v>1</v>
      </c>
      <c r="CB71" s="169">
        <v>7</v>
      </c>
      <c r="CZ71" s="140">
        <v>0</v>
      </c>
    </row>
    <row r="72" spans="1:15" ht="12.75">
      <c r="A72" s="170"/>
      <c r="B72" s="172"/>
      <c r="C72" s="226" t="s">
        <v>163</v>
      </c>
      <c r="D72" s="227"/>
      <c r="E72" s="199">
        <v>59.8</v>
      </c>
      <c r="F72" s="174"/>
      <c r="G72" s="175"/>
      <c r="M72" s="171" t="s">
        <v>163</v>
      </c>
      <c r="O72" s="162"/>
    </row>
    <row r="73" spans="1:104" ht="12.75">
      <c r="A73" s="163">
        <v>20</v>
      </c>
      <c r="B73" s="164" t="s">
        <v>164</v>
      </c>
      <c r="C73" s="196" t="s">
        <v>165</v>
      </c>
      <c r="D73" s="197" t="s">
        <v>84</v>
      </c>
      <c r="E73" s="198">
        <v>59.8</v>
      </c>
      <c r="F73" s="167"/>
      <c r="G73" s="168"/>
      <c r="O73" s="162">
        <v>2</v>
      </c>
      <c r="AA73" s="140">
        <v>1</v>
      </c>
      <c r="AB73" s="140">
        <v>7</v>
      </c>
      <c r="AC73" s="140">
        <v>7</v>
      </c>
      <c r="AZ73" s="140">
        <v>2</v>
      </c>
      <c r="BA73" s="140">
        <f>IF(AZ73=1,G73,0)</f>
        <v>0</v>
      </c>
      <c r="BB73" s="140">
        <f>IF(AZ73=2,G73,0)</f>
        <v>0</v>
      </c>
      <c r="BC73" s="140">
        <f>IF(AZ73=3,G73,0)</f>
        <v>0</v>
      </c>
      <c r="BD73" s="140">
        <f>IF(AZ73=4,G73,0)</f>
        <v>0</v>
      </c>
      <c r="BE73" s="140">
        <f>IF(AZ73=5,G73,0)</f>
        <v>0</v>
      </c>
      <c r="CA73" s="169">
        <v>1</v>
      </c>
      <c r="CB73" s="169">
        <v>7</v>
      </c>
      <c r="CZ73" s="140">
        <v>0</v>
      </c>
    </row>
    <row r="74" spans="1:15" ht="12.75">
      <c r="A74" s="170"/>
      <c r="B74" s="172"/>
      <c r="C74" s="226" t="s">
        <v>163</v>
      </c>
      <c r="D74" s="227"/>
      <c r="E74" s="199">
        <v>59.8</v>
      </c>
      <c r="F74" s="174"/>
      <c r="G74" s="175"/>
      <c r="M74" s="171" t="s">
        <v>163</v>
      </c>
      <c r="O74" s="162"/>
    </row>
    <row r="75" spans="1:104" ht="22.5">
      <c r="A75" s="163">
        <v>21</v>
      </c>
      <c r="B75" s="164" t="s">
        <v>166</v>
      </c>
      <c r="C75" s="196" t="s">
        <v>167</v>
      </c>
      <c r="D75" s="197" t="s">
        <v>168</v>
      </c>
      <c r="E75" s="198">
        <v>37.7</v>
      </c>
      <c r="F75" s="167"/>
      <c r="G75" s="168"/>
      <c r="O75" s="162">
        <v>2</v>
      </c>
      <c r="AA75" s="140">
        <v>1</v>
      </c>
      <c r="AB75" s="140">
        <v>7</v>
      </c>
      <c r="AC75" s="140">
        <v>7</v>
      </c>
      <c r="AZ75" s="140">
        <v>2</v>
      </c>
      <c r="BA75" s="140">
        <f>IF(AZ75=1,G75,0)</f>
        <v>0</v>
      </c>
      <c r="BB75" s="140">
        <f>IF(AZ75=2,G75,0)</f>
        <v>0</v>
      </c>
      <c r="BC75" s="140">
        <f>IF(AZ75=3,G75,0)</f>
        <v>0</v>
      </c>
      <c r="BD75" s="140">
        <f>IF(AZ75=4,G75,0)</f>
        <v>0</v>
      </c>
      <c r="BE75" s="140">
        <f>IF(AZ75=5,G75,0)</f>
        <v>0</v>
      </c>
      <c r="CA75" s="169">
        <v>1</v>
      </c>
      <c r="CB75" s="169">
        <v>7</v>
      </c>
      <c r="CZ75" s="140">
        <v>3E-05</v>
      </c>
    </row>
    <row r="76" spans="1:15" ht="12.75">
      <c r="A76" s="170"/>
      <c r="B76" s="172"/>
      <c r="C76" s="226" t="s">
        <v>169</v>
      </c>
      <c r="D76" s="227"/>
      <c r="E76" s="199">
        <v>31.2</v>
      </c>
      <c r="F76" s="174"/>
      <c r="G76" s="175"/>
      <c r="M76" s="171" t="s">
        <v>169</v>
      </c>
      <c r="O76" s="162"/>
    </row>
    <row r="77" spans="1:15" ht="12.75">
      <c r="A77" s="170"/>
      <c r="B77" s="172"/>
      <c r="C77" s="226" t="s">
        <v>170</v>
      </c>
      <c r="D77" s="227"/>
      <c r="E77" s="199">
        <v>6.5</v>
      </c>
      <c r="F77" s="174"/>
      <c r="G77" s="175"/>
      <c r="M77" s="171" t="s">
        <v>170</v>
      </c>
      <c r="O77" s="162"/>
    </row>
    <row r="78" spans="1:104" ht="22.5">
      <c r="A78" s="163">
        <v>22</v>
      </c>
      <c r="B78" s="164" t="s">
        <v>171</v>
      </c>
      <c r="C78" s="196" t="s">
        <v>172</v>
      </c>
      <c r="D78" s="197" t="s">
        <v>84</v>
      </c>
      <c r="E78" s="198">
        <v>61.75</v>
      </c>
      <c r="F78" s="167"/>
      <c r="G78" s="168"/>
      <c r="O78" s="162">
        <v>2</v>
      </c>
      <c r="AA78" s="140">
        <v>1</v>
      </c>
      <c r="AB78" s="140">
        <v>7</v>
      </c>
      <c r="AC78" s="140">
        <v>7</v>
      </c>
      <c r="AZ78" s="140">
        <v>2</v>
      </c>
      <c r="BA78" s="140">
        <f>IF(AZ78=1,G78,0)</f>
        <v>0</v>
      </c>
      <c r="BB78" s="140">
        <f>IF(AZ78=2,G78,0)</f>
        <v>0</v>
      </c>
      <c r="BC78" s="140">
        <f>IF(AZ78=3,G78,0)</f>
        <v>0</v>
      </c>
      <c r="BD78" s="140">
        <f>IF(AZ78=4,G78,0)</f>
        <v>0</v>
      </c>
      <c r="BE78" s="140">
        <f>IF(AZ78=5,G78,0)</f>
        <v>0</v>
      </c>
      <c r="CA78" s="169">
        <v>1</v>
      </c>
      <c r="CB78" s="169">
        <v>7</v>
      </c>
      <c r="CZ78" s="140">
        <v>0.00357</v>
      </c>
    </row>
    <row r="79" spans="1:15" ht="12.75">
      <c r="A79" s="170"/>
      <c r="B79" s="172"/>
      <c r="C79" s="226" t="s">
        <v>163</v>
      </c>
      <c r="D79" s="227"/>
      <c r="E79" s="199">
        <v>59.8</v>
      </c>
      <c r="F79" s="174"/>
      <c r="G79" s="175"/>
      <c r="M79" s="171" t="s">
        <v>163</v>
      </c>
      <c r="O79" s="162"/>
    </row>
    <row r="80" spans="1:15" ht="12.75">
      <c r="A80" s="170"/>
      <c r="B80" s="172"/>
      <c r="C80" s="226" t="s">
        <v>173</v>
      </c>
      <c r="D80" s="227"/>
      <c r="E80" s="199">
        <v>1.95</v>
      </c>
      <c r="F80" s="174"/>
      <c r="G80" s="175"/>
      <c r="M80" s="171" t="s">
        <v>173</v>
      </c>
      <c r="O80" s="162"/>
    </row>
    <row r="81" spans="1:104" ht="12.75">
      <c r="A81" s="163">
        <v>23</v>
      </c>
      <c r="B81" s="164" t="s">
        <v>174</v>
      </c>
      <c r="C81" s="196" t="s">
        <v>175</v>
      </c>
      <c r="D81" s="197" t="s">
        <v>104</v>
      </c>
      <c r="E81" s="198">
        <v>40</v>
      </c>
      <c r="F81" s="167"/>
      <c r="G81" s="168"/>
      <c r="O81" s="162">
        <v>2</v>
      </c>
      <c r="AA81" s="140">
        <v>1</v>
      </c>
      <c r="AB81" s="140">
        <v>7</v>
      </c>
      <c r="AC81" s="140">
        <v>7</v>
      </c>
      <c r="AZ81" s="140">
        <v>2</v>
      </c>
      <c r="BA81" s="140">
        <f>IF(AZ81=1,G81,0)</f>
        <v>0</v>
      </c>
      <c r="BB81" s="140">
        <f>IF(AZ81=2,G81,0)</f>
        <v>0</v>
      </c>
      <c r="BC81" s="140">
        <f>IF(AZ81=3,G81,0)</f>
        <v>0</v>
      </c>
      <c r="BD81" s="140">
        <f>IF(AZ81=4,G81,0)</f>
        <v>0</v>
      </c>
      <c r="BE81" s="140">
        <f>IF(AZ81=5,G81,0)</f>
        <v>0</v>
      </c>
      <c r="CA81" s="169">
        <v>1</v>
      </c>
      <c r="CB81" s="169">
        <v>7</v>
      </c>
      <c r="CZ81" s="140">
        <v>0.00037</v>
      </c>
    </row>
    <row r="82" spans="1:15" ht="12.75">
      <c r="A82" s="170"/>
      <c r="B82" s="172"/>
      <c r="C82" s="226" t="s">
        <v>176</v>
      </c>
      <c r="D82" s="227"/>
      <c r="E82" s="199">
        <v>40</v>
      </c>
      <c r="F82" s="174"/>
      <c r="G82" s="175"/>
      <c r="M82" s="171" t="s">
        <v>176</v>
      </c>
      <c r="O82" s="162"/>
    </row>
    <row r="83" spans="1:104" ht="12.75">
      <c r="A83" s="163">
        <v>24</v>
      </c>
      <c r="B83" s="164" t="s">
        <v>177</v>
      </c>
      <c r="C83" s="196" t="s">
        <v>178</v>
      </c>
      <c r="D83" s="197" t="s">
        <v>127</v>
      </c>
      <c r="E83" s="198">
        <v>0.2363785</v>
      </c>
      <c r="F83" s="167"/>
      <c r="G83" s="168"/>
      <c r="O83" s="162">
        <v>2</v>
      </c>
      <c r="AA83" s="140">
        <v>7</v>
      </c>
      <c r="AB83" s="140">
        <v>1001</v>
      </c>
      <c r="AC83" s="140">
        <v>5</v>
      </c>
      <c r="AZ83" s="140">
        <v>2</v>
      </c>
      <c r="BA83" s="140">
        <f>IF(AZ83=1,G83,0)</f>
        <v>0</v>
      </c>
      <c r="BB83" s="140">
        <f>IF(AZ83=2,G83,0)</f>
        <v>0</v>
      </c>
      <c r="BC83" s="140">
        <f>IF(AZ83=3,G83,0)</f>
        <v>0</v>
      </c>
      <c r="BD83" s="140">
        <f>IF(AZ83=4,G83,0)</f>
        <v>0</v>
      </c>
      <c r="BE83" s="140">
        <f>IF(AZ83=5,G83,0)</f>
        <v>0</v>
      </c>
      <c r="CA83" s="169">
        <v>7</v>
      </c>
      <c r="CB83" s="169">
        <v>1001</v>
      </c>
      <c r="CZ83" s="140">
        <v>0</v>
      </c>
    </row>
    <row r="84" spans="1:57" ht="12.75">
      <c r="A84" s="176"/>
      <c r="B84" s="177" t="s">
        <v>75</v>
      </c>
      <c r="C84" s="178" t="str">
        <f>CONCATENATE(B70," ",C70)</f>
        <v>776 Podlahy povlakové</v>
      </c>
      <c r="D84" s="179"/>
      <c r="E84" s="180"/>
      <c r="F84" s="181"/>
      <c r="G84" s="182"/>
      <c r="O84" s="162">
        <v>4</v>
      </c>
      <c r="BA84" s="183">
        <f>SUM(BA70:BA83)</f>
        <v>0</v>
      </c>
      <c r="BB84" s="183">
        <f>SUM(BB70:BB83)</f>
        <v>0</v>
      </c>
      <c r="BC84" s="183">
        <f>SUM(BC70:BC83)</f>
        <v>0</v>
      </c>
      <c r="BD84" s="183">
        <f>SUM(BD70:BD83)</f>
        <v>0</v>
      </c>
      <c r="BE84" s="183">
        <f>SUM(BE70:BE83)</f>
        <v>0</v>
      </c>
    </row>
    <row r="85" spans="1:15" ht="12.75">
      <c r="A85" s="155" t="s">
        <v>73</v>
      </c>
      <c r="B85" s="156" t="s">
        <v>179</v>
      </c>
      <c r="C85" s="157" t="s">
        <v>180</v>
      </c>
      <c r="D85" s="158"/>
      <c r="E85" s="159"/>
      <c r="F85" s="159"/>
      <c r="G85" s="160"/>
      <c r="H85" s="161"/>
      <c r="I85" s="161"/>
      <c r="O85" s="162">
        <v>1</v>
      </c>
    </row>
    <row r="86" spans="1:104" ht="12.75">
      <c r="A86" s="163">
        <v>25</v>
      </c>
      <c r="B86" s="164" t="s">
        <v>181</v>
      </c>
      <c r="C86" s="165" t="s">
        <v>182</v>
      </c>
      <c r="D86" s="166" t="s">
        <v>84</v>
      </c>
      <c r="E86" s="167">
        <v>4</v>
      </c>
      <c r="F86" s="167"/>
      <c r="G86" s="168"/>
      <c r="O86" s="162">
        <v>2</v>
      </c>
      <c r="AA86" s="140">
        <v>2</v>
      </c>
      <c r="AB86" s="140">
        <v>7</v>
      </c>
      <c r="AC86" s="140">
        <v>7</v>
      </c>
      <c r="AZ86" s="140">
        <v>2</v>
      </c>
      <c r="BA86" s="140">
        <f>IF(AZ86=1,G86,0)</f>
        <v>0</v>
      </c>
      <c r="BB86" s="140">
        <f>IF(AZ86=2,G86,0)</f>
        <v>0</v>
      </c>
      <c r="BC86" s="140">
        <f>IF(AZ86=3,G86,0)</f>
        <v>0</v>
      </c>
      <c r="BD86" s="140">
        <f>IF(AZ86=4,G86,0)</f>
        <v>0</v>
      </c>
      <c r="BE86" s="140">
        <f>IF(AZ86=5,G86,0)</f>
        <v>0</v>
      </c>
      <c r="CA86" s="169">
        <v>2</v>
      </c>
      <c r="CB86" s="169">
        <v>7</v>
      </c>
      <c r="CZ86" s="140">
        <v>0.01728</v>
      </c>
    </row>
    <row r="87" spans="1:15" ht="12.75">
      <c r="A87" s="170"/>
      <c r="B87" s="172"/>
      <c r="C87" s="226" t="s">
        <v>183</v>
      </c>
      <c r="D87" s="228"/>
      <c r="E87" s="173">
        <v>4</v>
      </c>
      <c r="F87" s="174"/>
      <c r="G87" s="175"/>
      <c r="M87" s="171" t="s">
        <v>183</v>
      </c>
      <c r="O87" s="162"/>
    </row>
    <row r="88" spans="1:57" ht="12.75">
      <c r="A88" s="176"/>
      <c r="B88" s="177" t="s">
        <v>75</v>
      </c>
      <c r="C88" s="178" t="str">
        <f>CONCATENATE(B85," ",C85)</f>
        <v>781 Obklady keramické</v>
      </c>
      <c r="D88" s="179"/>
      <c r="E88" s="180"/>
      <c r="F88" s="181"/>
      <c r="G88" s="182"/>
      <c r="O88" s="162">
        <v>4</v>
      </c>
      <c r="BA88" s="183">
        <f>SUM(BA85:BA87)</f>
        <v>0</v>
      </c>
      <c r="BB88" s="183">
        <f>SUM(BB85:BB87)</f>
        <v>0</v>
      </c>
      <c r="BC88" s="183">
        <f>SUM(BC85:BC87)</f>
        <v>0</v>
      </c>
      <c r="BD88" s="183">
        <f>SUM(BD85:BD87)</f>
        <v>0</v>
      </c>
      <c r="BE88" s="183">
        <f>SUM(BE85:BE87)</f>
        <v>0</v>
      </c>
    </row>
    <row r="89" spans="1:15" ht="12.75">
      <c r="A89" s="155" t="s">
        <v>73</v>
      </c>
      <c r="B89" s="156" t="s">
        <v>184</v>
      </c>
      <c r="C89" s="157" t="s">
        <v>185</v>
      </c>
      <c r="D89" s="158"/>
      <c r="E89" s="159"/>
      <c r="F89" s="159"/>
      <c r="G89" s="160"/>
      <c r="H89" s="161"/>
      <c r="I89" s="161"/>
      <c r="O89" s="162">
        <v>1</v>
      </c>
    </row>
    <row r="90" spans="1:104" ht="12.75">
      <c r="A90" s="163">
        <v>26</v>
      </c>
      <c r="B90" s="164" t="s">
        <v>186</v>
      </c>
      <c r="C90" s="165" t="s">
        <v>187</v>
      </c>
      <c r="D90" s="166" t="s">
        <v>84</v>
      </c>
      <c r="E90" s="167">
        <v>100</v>
      </c>
      <c r="F90" s="167"/>
      <c r="G90" s="168"/>
      <c r="O90" s="162">
        <v>2</v>
      </c>
      <c r="AA90" s="140">
        <v>1</v>
      </c>
      <c r="AB90" s="140">
        <v>1</v>
      </c>
      <c r="AC90" s="140">
        <v>1</v>
      </c>
      <c r="AZ90" s="140">
        <v>2</v>
      </c>
      <c r="BA90" s="140">
        <f>IF(AZ90=1,G90,0)</f>
        <v>0</v>
      </c>
      <c r="BB90" s="140">
        <f>IF(AZ90=2,G90,0)</f>
        <v>0</v>
      </c>
      <c r="BC90" s="140">
        <f>IF(AZ90=3,G90,0)</f>
        <v>0</v>
      </c>
      <c r="BD90" s="140">
        <f>IF(AZ90=4,G90,0)</f>
        <v>0</v>
      </c>
      <c r="BE90" s="140">
        <f>IF(AZ90=5,G90,0)</f>
        <v>0</v>
      </c>
      <c r="CA90" s="169">
        <v>1</v>
      </c>
      <c r="CB90" s="169">
        <v>1</v>
      </c>
      <c r="CZ90" s="140">
        <v>4E-05</v>
      </c>
    </row>
    <row r="91" spans="1:104" ht="12.75">
      <c r="A91" s="163">
        <v>27</v>
      </c>
      <c r="B91" s="164" t="s">
        <v>188</v>
      </c>
      <c r="C91" s="165" t="s">
        <v>165</v>
      </c>
      <c r="D91" s="166" t="s">
        <v>84</v>
      </c>
      <c r="E91" s="167">
        <v>1007.75</v>
      </c>
      <c r="F91" s="167"/>
      <c r="G91" s="168"/>
      <c r="O91" s="162">
        <v>2</v>
      </c>
      <c r="AA91" s="140">
        <v>1</v>
      </c>
      <c r="AB91" s="140">
        <v>7</v>
      </c>
      <c r="AC91" s="140">
        <v>7</v>
      </c>
      <c r="AZ91" s="140">
        <v>2</v>
      </c>
      <c r="BA91" s="140">
        <f>IF(AZ91=1,G91,0)</f>
        <v>0</v>
      </c>
      <c r="BB91" s="140">
        <f>IF(AZ91=2,G91,0)</f>
        <v>0</v>
      </c>
      <c r="BC91" s="140">
        <f>IF(AZ91=3,G91,0)</f>
        <v>0</v>
      </c>
      <c r="BD91" s="140">
        <f>IF(AZ91=4,G91,0)</f>
        <v>0</v>
      </c>
      <c r="BE91" s="140">
        <f>IF(AZ91=5,G91,0)</f>
        <v>0</v>
      </c>
      <c r="CA91" s="169">
        <v>1</v>
      </c>
      <c r="CB91" s="169">
        <v>7</v>
      </c>
      <c r="CZ91" s="140">
        <v>0</v>
      </c>
    </row>
    <row r="92" spans="1:104" ht="12.75">
      <c r="A92" s="163">
        <v>28</v>
      </c>
      <c r="B92" s="164" t="s">
        <v>189</v>
      </c>
      <c r="C92" s="165" t="s">
        <v>190</v>
      </c>
      <c r="D92" s="166" t="s">
        <v>84</v>
      </c>
      <c r="E92" s="167">
        <v>1007.75</v>
      </c>
      <c r="F92" s="167"/>
      <c r="G92" s="168"/>
      <c r="O92" s="162">
        <v>2</v>
      </c>
      <c r="AA92" s="140">
        <v>1</v>
      </c>
      <c r="AB92" s="140">
        <v>7</v>
      </c>
      <c r="AC92" s="140">
        <v>7</v>
      </c>
      <c r="AZ92" s="140">
        <v>2</v>
      </c>
      <c r="BA92" s="140">
        <f>IF(AZ92=1,G92,0)</f>
        <v>0</v>
      </c>
      <c r="BB92" s="140">
        <f>IF(AZ92=2,G92,0)</f>
        <v>0</v>
      </c>
      <c r="BC92" s="140">
        <f>IF(AZ92=3,G92,0)</f>
        <v>0</v>
      </c>
      <c r="BD92" s="140">
        <f>IF(AZ92=4,G92,0)</f>
        <v>0</v>
      </c>
      <c r="BE92" s="140">
        <f>IF(AZ92=5,G92,0)</f>
        <v>0</v>
      </c>
      <c r="CA92" s="169">
        <v>1</v>
      </c>
      <c r="CB92" s="169">
        <v>7</v>
      </c>
      <c r="CZ92" s="140">
        <v>0.00058</v>
      </c>
    </row>
    <row r="93" spans="1:15" ht="12.75">
      <c r="A93" s="170"/>
      <c r="B93" s="172"/>
      <c r="C93" s="226" t="s">
        <v>191</v>
      </c>
      <c r="D93" s="228"/>
      <c r="E93" s="173">
        <v>115</v>
      </c>
      <c r="F93" s="174"/>
      <c r="G93" s="175"/>
      <c r="M93" s="171" t="s">
        <v>191</v>
      </c>
      <c r="O93" s="162"/>
    </row>
    <row r="94" spans="1:15" ht="12.75">
      <c r="A94" s="170"/>
      <c r="B94" s="172"/>
      <c r="C94" s="226" t="s">
        <v>192</v>
      </c>
      <c r="D94" s="228"/>
      <c r="E94" s="173">
        <v>183</v>
      </c>
      <c r="F94" s="174"/>
      <c r="G94" s="175"/>
      <c r="M94" s="171" t="s">
        <v>192</v>
      </c>
      <c r="O94" s="162"/>
    </row>
    <row r="95" spans="1:15" ht="12.75">
      <c r="A95" s="170"/>
      <c r="B95" s="172"/>
      <c r="C95" s="226" t="s">
        <v>193</v>
      </c>
      <c r="D95" s="228"/>
      <c r="E95" s="173">
        <v>183</v>
      </c>
      <c r="F95" s="174"/>
      <c r="G95" s="175"/>
      <c r="M95" s="171" t="s">
        <v>193</v>
      </c>
      <c r="O95" s="162"/>
    </row>
    <row r="96" spans="1:15" ht="12.75">
      <c r="A96" s="170"/>
      <c r="B96" s="172"/>
      <c r="C96" s="226" t="s">
        <v>194</v>
      </c>
      <c r="D96" s="228"/>
      <c r="E96" s="173">
        <v>153</v>
      </c>
      <c r="F96" s="174"/>
      <c r="G96" s="175"/>
      <c r="M96" s="171" t="s">
        <v>194</v>
      </c>
      <c r="O96" s="162"/>
    </row>
    <row r="97" spans="1:15" ht="12.75">
      <c r="A97" s="170"/>
      <c r="B97" s="172"/>
      <c r="C97" s="226" t="s">
        <v>195</v>
      </c>
      <c r="D97" s="228"/>
      <c r="E97" s="173">
        <v>28.4</v>
      </c>
      <c r="F97" s="174"/>
      <c r="G97" s="175"/>
      <c r="M97" s="171" t="s">
        <v>195</v>
      </c>
      <c r="O97" s="162"/>
    </row>
    <row r="98" spans="1:15" ht="12.75">
      <c r="A98" s="170"/>
      <c r="B98" s="172"/>
      <c r="C98" s="226" t="s">
        <v>196</v>
      </c>
      <c r="D98" s="228"/>
      <c r="E98" s="173">
        <v>185</v>
      </c>
      <c r="F98" s="174"/>
      <c r="G98" s="175"/>
      <c r="M98" s="171" t="s">
        <v>196</v>
      </c>
      <c r="O98" s="162"/>
    </row>
    <row r="99" spans="1:15" ht="12.75">
      <c r="A99" s="170"/>
      <c r="B99" s="172"/>
      <c r="C99" s="226" t="s">
        <v>197</v>
      </c>
      <c r="D99" s="228"/>
      <c r="E99" s="173">
        <v>135</v>
      </c>
      <c r="F99" s="174"/>
      <c r="G99" s="175"/>
      <c r="M99" s="171" t="s">
        <v>197</v>
      </c>
      <c r="O99" s="162"/>
    </row>
    <row r="100" spans="1:15" ht="12.75">
      <c r="A100" s="170"/>
      <c r="B100" s="172"/>
      <c r="C100" s="226" t="s">
        <v>198</v>
      </c>
      <c r="D100" s="228"/>
      <c r="E100" s="173">
        <v>25.35</v>
      </c>
      <c r="F100" s="174"/>
      <c r="G100" s="175"/>
      <c r="M100" s="171" t="s">
        <v>198</v>
      </c>
      <c r="O100" s="162"/>
    </row>
    <row r="101" spans="1:104" ht="12.75">
      <c r="A101" s="163">
        <v>29</v>
      </c>
      <c r="B101" s="164" t="s">
        <v>199</v>
      </c>
      <c r="C101" s="165" t="s">
        <v>200</v>
      </c>
      <c r="D101" s="166" t="s">
        <v>84</v>
      </c>
      <c r="E101" s="167">
        <v>982.4</v>
      </c>
      <c r="F101" s="167"/>
      <c r="G101" s="168"/>
      <c r="O101" s="162">
        <v>2</v>
      </c>
      <c r="AA101" s="140">
        <v>1</v>
      </c>
      <c r="AB101" s="140">
        <v>7</v>
      </c>
      <c r="AC101" s="140">
        <v>7</v>
      </c>
      <c r="AZ101" s="140">
        <v>2</v>
      </c>
      <c r="BA101" s="140">
        <f>IF(AZ101=1,G101,0)</f>
        <v>0</v>
      </c>
      <c r="BB101" s="140">
        <f>IF(AZ101=2,G101,0)</f>
        <v>0</v>
      </c>
      <c r="BC101" s="140">
        <f>IF(AZ101=3,G101,0)</f>
        <v>0</v>
      </c>
      <c r="BD101" s="140">
        <f>IF(AZ101=4,G101,0)</f>
        <v>0</v>
      </c>
      <c r="BE101" s="140">
        <f>IF(AZ101=5,G101,0)</f>
        <v>0</v>
      </c>
      <c r="CA101" s="169">
        <v>1</v>
      </c>
      <c r="CB101" s="169">
        <v>7</v>
      </c>
      <c r="CZ101" s="140">
        <v>0</v>
      </c>
    </row>
    <row r="102" spans="1:15" ht="12.75">
      <c r="A102" s="170"/>
      <c r="B102" s="172"/>
      <c r="C102" s="226" t="s">
        <v>191</v>
      </c>
      <c r="D102" s="228"/>
      <c r="E102" s="173">
        <v>115</v>
      </c>
      <c r="F102" s="174"/>
      <c r="G102" s="175"/>
      <c r="M102" s="171" t="s">
        <v>191</v>
      </c>
      <c r="O102" s="162"/>
    </row>
    <row r="103" spans="1:15" ht="12.75">
      <c r="A103" s="170"/>
      <c r="B103" s="172"/>
      <c r="C103" s="226" t="s">
        <v>192</v>
      </c>
      <c r="D103" s="228"/>
      <c r="E103" s="173">
        <v>183</v>
      </c>
      <c r="F103" s="174"/>
      <c r="G103" s="175"/>
      <c r="M103" s="171" t="s">
        <v>192</v>
      </c>
      <c r="O103" s="162"/>
    </row>
    <row r="104" spans="1:15" ht="12.75">
      <c r="A104" s="170"/>
      <c r="B104" s="172"/>
      <c r="C104" s="226" t="s">
        <v>193</v>
      </c>
      <c r="D104" s="228"/>
      <c r="E104" s="173">
        <v>183</v>
      </c>
      <c r="F104" s="174"/>
      <c r="G104" s="175"/>
      <c r="M104" s="171" t="s">
        <v>193</v>
      </c>
      <c r="O104" s="162"/>
    </row>
    <row r="105" spans="1:15" ht="12.75">
      <c r="A105" s="170"/>
      <c r="B105" s="172"/>
      <c r="C105" s="226" t="s">
        <v>194</v>
      </c>
      <c r="D105" s="228"/>
      <c r="E105" s="173">
        <v>153</v>
      </c>
      <c r="F105" s="174"/>
      <c r="G105" s="175"/>
      <c r="M105" s="171" t="s">
        <v>194</v>
      </c>
      <c r="O105" s="162"/>
    </row>
    <row r="106" spans="1:15" ht="12.75">
      <c r="A106" s="170"/>
      <c r="B106" s="172"/>
      <c r="C106" s="226" t="s">
        <v>195</v>
      </c>
      <c r="D106" s="228"/>
      <c r="E106" s="173">
        <v>28.4</v>
      </c>
      <c r="F106" s="174"/>
      <c r="G106" s="175"/>
      <c r="M106" s="171" t="s">
        <v>195</v>
      </c>
      <c r="O106" s="162"/>
    </row>
    <row r="107" spans="1:15" ht="12.75">
      <c r="A107" s="170"/>
      <c r="B107" s="172"/>
      <c r="C107" s="226" t="s">
        <v>196</v>
      </c>
      <c r="D107" s="228"/>
      <c r="E107" s="173">
        <v>185</v>
      </c>
      <c r="F107" s="174"/>
      <c r="G107" s="175"/>
      <c r="M107" s="171" t="s">
        <v>196</v>
      </c>
      <c r="O107" s="162"/>
    </row>
    <row r="108" spans="1:15" ht="12.75">
      <c r="A108" s="170"/>
      <c r="B108" s="172"/>
      <c r="C108" s="226" t="s">
        <v>197</v>
      </c>
      <c r="D108" s="228"/>
      <c r="E108" s="173">
        <v>135</v>
      </c>
      <c r="F108" s="174"/>
      <c r="G108" s="175"/>
      <c r="M108" s="171" t="s">
        <v>197</v>
      </c>
      <c r="O108" s="162"/>
    </row>
    <row r="109" spans="1:57" ht="12.75">
      <c r="A109" s="176"/>
      <c r="B109" s="177" t="s">
        <v>75</v>
      </c>
      <c r="C109" s="178" t="str">
        <f>CONCATENATE(B89," ",C89)</f>
        <v>784 Malby</v>
      </c>
      <c r="D109" s="179"/>
      <c r="E109" s="180"/>
      <c r="F109" s="181"/>
      <c r="G109" s="182"/>
      <c r="O109" s="162">
        <v>4</v>
      </c>
      <c r="BA109" s="183">
        <f>SUM(BA89:BA108)</f>
        <v>0</v>
      </c>
      <c r="BB109" s="183">
        <f>SUM(BB89:BB108)</f>
        <v>0</v>
      </c>
      <c r="BC109" s="183">
        <f>SUM(BC89:BC108)</f>
        <v>0</v>
      </c>
      <c r="BD109" s="183">
        <f>SUM(BD89:BD108)</f>
        <v>0</v>
      </c>
      <c r="BE109" s="183">
        <f>SUM(BE89:BE108)</f>
        <v>0</v>
      </c>
    </row>
    <row r="110" spans="1:15" ht="12.75">
      <c r="A110" s="155" t="s">
        <v>73</v>
      </c>
      <c r="B110" s="156" t="s">
        <v>201</v>
      </c>
      <c r="C110" s="157" t="s">
        <v>202</v>
      </c>
      <c r="D110" s="158"/>
      <c r="E110" s="159"/>
      <c r="F110" s="159"/>
      <c r="G110" s="160"/>
      <c r="H110" s="161"/>
      <c r="I110" s="161"/>
      <c r="O110" s="162">
        <v>1</v>
      </c>
    </row>
    <row r="111" spans="1:104" ht="12.75">
      <c r="A111" s="163">
        <v>30</v>
      </c>
      <c r="B111" s="164" t="s">
        <v>203</v>
      </c>
      <c r="C111" s="165" t="s">
        <v>204</v>
      </c>
      <c r="D111" s="166" t="s">
        <v>168</v>
      </c>
      <c r="E111" s="167">
        <v>18</v>
      </c>
      <c r="F111" s="167"/>
      <c r="G111" s="168"/>
      <c r="O111" s="162">
        <v>2</v>
      </c>
      <c r="AA111" s="140">
        <v>1</v>
      </c>
      <c r="AB111" s="140">
        <v>7</v>
      </c>
      <c r="AC111" s="140">
        <v>7</v>
      </c>
      <c r="AZ111" s="140">
        <v>2</v>
      </c>
      <c r="BA111" s="140">
        <f>IF(AZ111=1,G111,0)</f>
        <v>0</v>
      </c>
      <c r="BB111" s="140">
        <f>IF(AZ111=2,G111,0)</f>
        <v>0</v>
      </c>
      <c r="BC111" s="140">
        <f>IF(AZ111=3,G111,0)</f>
        <v>0</v>
      </c>
      <c r="BD111" s="140">
        <f>IF(AZ111=4,G111,0)</f>
        <v>0</v>
      </c>
      <c r="BE111" s="140">
        <f>IF(AZ111=5,G111,0)</f>
        <v>0</v>
      </c>
      <c r="CA111" s="169">
        <v>1</v>
      </c>
      <c r="CB111" s="169">
        <v>7</v>
      </c>
      <c r="CZ111" s="140">
        <v>0.00016</v>
      </c>
    </row>
    <row r="112" spans="1:15" ht="12.75">
      <c r="A112" s="170"/>
      <c r="B112" s="172"/>
      <c r="C112" s="226" t="s">
        <v>205</v>
      </c>
      <c r="D112" s="228"/>
      <c r="E112" s="173">
        <v>6</v>
      </c>
      <c r="F112" s="174"/>
      <c r="G112" s="175"/>
      <c r="M112" s="171" t="s">
        <v>205</v>
      </c>
      <c r="O112" s="162"/>
    </row>
    <row r="113" spans="1:15" ht="12.75">
      <c r="A113" s="170"/>
      <c r="B113" s="172"/>
      <c r="C113" s="226" t="s">
        <v>206</v>
      </c>
      <c r="D113" s="228"/>
      <c r="E113" s="173">
        <v>6</v>
      </c>
      <c r="F113" s="174"/>
      <c r="G113" s="175"/>
      <c r="M113" s="171" t="s">
        <v>206</v>
      </c>
      <c r="O113" s="162"/>
    </row>
    <row r="114" spans="1:15" ht="12.75">
      <c r="A114" s="170"/>
      <c r="B114" s="172"/>
      <c r="C114" s="226" t="s">
        <v>207</v>
      </c>
      <c r="D114" s="228"/>
      <c r="E114" s="173">
        <v>6</v>
      </c>
      <c r="F114" s="174"/>
      <c r="G114" s="175"/>
      <c r="M114" s="171" t="s">
        <v>207</v>
      </c>
      <c r="O114" s="162"/>
    </row>
    <row r="115" spans="1:104" ht="12.75">
      <c r="A115" s="163">
        <v>31</v>
      </c>
      <c r="B115" s="164" t="s">
        <v>208</v>
      </c>
      <c r="C115" s="165" t="s">
        <v>209</v>
      </c>
      <c r="D115" s="166" t="s">
        <v>84</v>
      </c>
      <c r="E115" s="167">
        <v>10.8</v>
      </c>
      <c r="F115" s="167"/>
      <c r="G115" s="168"/>
      <c r="O115" s="162">
        <v>2</v>
      </c>
      <c r="AA115" s="140">
        <v>1</v>
      </c>
      <c r="AB115" s="140">
        <v>7</v>
      </c>
      <c r="AC115" s="140">
        <v>7</v>
      </c>
      <c r="AZ115" s="140">
        <v>2</v>
      </c>
      <c r="BA115" s="140">
        <f>IF(AZ115=1,G115,0)</f>
        <v>0</v>
      </c>
      <c r="BB115" s="140">
        <f>IF(AZ115=2,G115,0)</f>
        <v>0</v>
      </c>
      <c r="BC115" s="140">
        <f>IF(AZ115=3,G115,0)</f>
        <v>0</v>
      </c>
      <c r="BD115" s="140">
        <f>IF(AZ115=4,G115,0)</f>
        <v>0</v>
      </c>
      <c r="BE115" s="140">
        <f>IF(AZ115=5,G115,0)</f>
        <v>0</v>
      </c>
      <c r="CA115" s="169">
        <v>1</v>
      </c>
      <c r="CB115" s="169">
        <v>7</v>
      </c>
      <c r="CZ115" s="140">
        <v>0.00722</v>
      </c>
    </row>
    <row r="116" spans="1:15" ht="12.75">
      <c r="A116" s="170"/>
      <c r="B116" s="172"/>
      <c r="C116" s="226" t="s">
        <v>210</v>
      </c>
      <c r="D116" s="228"/>
      <c r="E116" s="173">
        <v>3.6</v>
      </c>
      <c r="F116" s="174"/>
      <c r="G116" s="175"/>
      <c r="M116" s="171" t="s">
        <v>210</v>
      </c>
      <c r="O116" s="162"/>
    </row>
    <row r="117" spans="1:15" ht="12.75">
      <c r="A117" s="170"/>
      <c r="B117" s="172"/>
      <c r="C117" s="226" t="s">
        <v>211</v>
      </c>
      <c r="D117" s="228"/>
      <c r="E117" s="173">
        <v>3.6</v>
      </c>
      <c r="F117" s="174"/>
      <c r="G117" s="175"/>
      <c r="M117" s="171" t="s">
        <v>211</v>
      </c>
      <c r="O117" s="162"/>
    </row>
    <row r="118" spans="1:15" ht="12.75">
      <c r="A118" s="170"/>
      <c r="B118" s="172"/>
      <c r="C118" s="226" t="s">
        <v>212</v>
      </c>
      <c r="D118" s="228"/>
      <c r="E118" s="173">
        <v>3.6</v>
      </c>
      <c r="F118" s="174"/>
      <c r="G118" s="175"/>
      <c r="M118" s="171" t="s">
        <v>212</v>
      </c>
      <c r="O118" s="162"/>
    </row>
    <row r="119" spans="1:104" ht="22.5">
      <c r="A119" s="163">
        <v>32</v>
      </c>
      <c r="B119" s="164" t="s">
        <v>130</v>
      </c>
      <c r="C119" s="165" t="s">
        <v>213</v>
      </c>
      <c r="D119" s="166" t="s">
        <v>84</v>
      </c>
      <c r="E119" s="167">
        <v>28.8</v>
      </c>
      <c r="F119" s="167"/>
      <c r="G119" s="168"/>
      <c r="O119" s="162">
        <v>2</v>
      </c>
      <c r="AA119" s="140">
        <v>12</v>
      </c>
      <c r="AB119" s="140">
        <v>0</v>
      </c>
      <c r="AC119" s="140">
        <v>25</v>
      </c>
      <c r="AZ119" s="140">
        <v>2</v>
      </c>
      <c r="BA119" s="140">
        <f>IF(AZ119=1,G119,0)</f>
        <v>0</v>
      </c>
      <c r="BB119" s="140">
        <f>IF(AZ119=2,G119,0)</f>
        <v>0</v>
      </c>
      <c r="BC119" s="140">
        <f>IF(AZ119=3,G119,0)</f>
        <v>0</v>
      </c>
      <c r="BD119" s="140">
        <f>IF(AZ119=4,G119,0)</f>
        <v>0</v>
      </c>
      <c r="BE119" s="140">
        <f>IF(AZ119=5,G119,0)</f>
        <v>0</v>
      </c>
      <c r="CA119" s="169">
        <v>12</v>
      </c>
      <c r="CB119" s="169">
        <v>0</v>
      </c>
      <c r="CZ119" s="140">
        <v>0</v>
      </c>
    </row>
    <row r="120" spans="1:15" ht="12.75">
      <c r="A120" s="170"/>
      <c r="B120" s="172"/>
      <c r="C120" s="226" t="s">
        <v>214</v>
      </c>
      <c r="D120" s="228"/>
      <c r="E120" s="173">
        <v>17.28</v>
      </c>
      <c r="F120" s="174"/>
      <c r="G120" s="175"/>
      <c r="M120" s="171" t="s">
        <v>214</v>
      </c>
      <c r="O120" s="162"/>
    </row>
    <row r="121" spans="1:15" ht="12.75">
      <c r="A121" s="170"/>
      <c r="B121" s="172"/>
      <c r="C121" s="226" t="s">
        <v>215</v>
      </c>
      <c r="D121" s="228"/>
      <c r="E121" s="173">
        <v>11.52</v>
      </c>
      <c r="F121" s="174"/>
      <c r="G121" s="175"/>
      <c r="M121" s="171" t="s">
        <v>215</v>
      </c>
      <c r="O121" s="162"/>
    </row>
    <row r="122" spans="1:104" ht="12.75">
      <c r="A122" s="163">
        <v>33</v>
      </c>
      <c r="B122" s="164" t="s">
        <v>216</v>
      </c>
      <c r="C122" s="165" t="s">
        <v>217</v>
      </c>
      <c r="D122" s="166" t="s">
        <v>127</v>
      </c>
      <c r="E122" s="167">
        <v>0.080856</v>
      </c>
      <c r="F122" s="167"/>
      <c r="G122" s="168"/>
      <c r="O122" s="162">
        <v>2</v>
      </c>
      <c r="AA122" s="140">
        <v>7</v>
      </c>
      <c r="AB122" s="140">
        <v>1001</v>
      </c>
      <c r="AC122" s="140">
        <v>5</v>
      </c>
      <c r="AZ122" s="140">
        <v>2</v>
      </c>
      <c r="BA122" s="140">
        <f>IF(AZ122=1,G122,0)</f>
        <v>0</v>
      </c>
      <c r="BB122" s="140">
        <f>IF(AZ122=2,G122,0)</f>
        <v>0</v>
      </c>
      <c r="BC122" s="140">
        <f>IF(AZ122=3,G122,0)</f>
        <v>0</v>
      </c>
      <c r="BD122" s="140">
        <f>IF(AZ122=4,G122,0)</f>
        <v>0</v>
      </c>
      <c r="BE122" s="140">
        <f>IF(AZ122=5,G122,0)</f>
        <v>0</v>
      </c>
      <c r="CA122" s="169">
        <v>7</v>
      </c>
      <c r="CB122" s="169">
        <v>1001</v>
      </c>
      <c r="CZ122" s="140">
        <v>0</v>
      </c>
    </row>
    <row r="123" spans="1:57" ht="12.75">
      <c r="A123" s="176"/>
      <c r="B123" s="177" t="s">
        <v>75</v>
      </c>
      <c r="C123" s="178" t="str">
        <f>CONCATENATE(B110," ",C110)</f>
        <v>786 Čalounické úpravy</v>
      </c>
      <c r="D123" s="179"/>
      <c r="E123" s="180"/>
      <c r="F123" s="181"/>
      <c r="G123" s="182"/>
      <c r="O123" s="162">
        <v>4</v>
      </c>
      <c r="BA123" s="183">
        <f>SUM(BA110:BA122)</f>
        <v>0</v>
      </c>
      <c r="BB123" s="183">
        <f>SUM(BB110:BB122)</f>
        <v>0</v>
      </c>
      <c r="BC123" s="183">
        <f>SUM(BC110:BC122)</f>
        <v>0</v>
      </c>
      <c r="BD123" s="183">
        <f>SUM(BD110:BD122)</f>
        <v>0</v>
      </c>
      <c r="BE123" s="183">
        <f>SUM(BE110:BE122)</f>
        <v>0</v>
      </c>
    </row>
    <row r="124" spans="1:15" ht="12.75">
      <c r="A124" s="155" t="s">
        <v>73</v>
      </c>
      <c r="B124" s="156" t="s">
        <v>218</v>
      </c>
      <c r="C124" s="157" t="s">
        <v>219</v>
      </c>
      <c r="D124" s="158"/>
      <c r="E124" s="159"/>
      <c r="F124" s="159"/>
      <c r="G124" s="160"/>
      <c r="H124" s="161"/>
      <c r="I124" s="161"/>
      <c r="O124" s="162">
        <v>1</v>
      </c>
    </row>
    <row r="125" spans="1:104" ht="12.75">
      <c r="A125" s="163">
        <v>34</v>
      </c>
      <c r="B125" s="164" t="s">
        <v>130</v>
      </c>
      <c r="C125" s="165" t="s">
        <v>220</v>
      </c>
      <c r="D125" s="166" t="s">
        <v>132</v>
      </c>
      <c r="E125" s="167">
        <v>1</v>
      </c>
      <c r="F125" s="167"/>
      <c r="G125" s="168"/>
      <c r="O125" s="162">
        <v>2</v>
      </c>
      <c r="AA125" s="140">
        <v>12</v>
      </c>
      <c r="AB125" s="140">
        <v>0</v>
      </c>
      <c r="AC125" s="140">
        <v>3</v>
      </c>
      <c r="AZ125" s="140">
        <v>4</v>
      </c>
      <c r="BA125" s="140">
        <f>IF(AZ125=1,G125,0)</f>
        <v>0</v>
      </c>
      <c r="BB125" s="140">
        <f>IF(AZ125=2,G125,0)</f>
        <v>0</v>
      </c>
      <c r="BC125" s="140">
        <f>IF(AZ125=3,G125,0)</f>
        <v>0</v>
      </c>
      <c r="BD125" s="140">
        <f>IF(AZ125=4,G125,0)</f>
        <v>0</v>
      </c>
      <c r="BE125" s="140">
        <f>IF(AZ125=5,G125,0)</f>
        <v>0</v>
      </c>
      <c r="CA125" s="169">
        <v>12</v>
      </c>
      <c r="CB125" s="169">
        <v>0</v>
      </c>
      <c r="CZ125" s="140">
        <v>0</v>
      </c>
    </row>
    <row r="126" spans="1:104" ht="12.75">
      <c r="A126" s="163">
        <v>35</v>
      </c>
      <c r="B126" s="164" t="s">
        <v>152</v>
      </c>
      <c r="C126" s="165" t="s">
        <v>221</v>
      </c>
      <c r="D126" s="166" t="s">
        <v>74</v>
      </c>
      <c r="E126" s="167">
        <v>66</v>
      </c>
      <c r="F126" s="167"/>
      <c r="G126" s="168"/>
      <c r="O126" s="162">
        <v>2</v>
      </c>
      <c r="AA126" s="140">
        <v>12</v>
      </c>
      <c r="AB126" s="140">
        <v>0</v>
      </c>
      <c r="AC126" s="140">
        <v>8</v>
      </c>
      <c r="AZ126" s="140">
        <v>4</v>
      </c>
      <c r="BA126" s="140">
        <f>IF(AZ126=1,G126,0)</f>
        <v>0</v>
      </c>
      <c r="BB126" s="140">
        <f>IF(AZ126=2,G126,0)</f>
        <v>0</v>
      </c>
      <c r="BC126" s="140">
        <f>IF(AZ126=3,G126,0)</f>
        <v>0</v>
      </c>
      <c r="BD126" s="140">
        <f>IF(AZ126=4,G126,0)</f>
        <v>0</v>
      </c>
      <c r="BE126" s="140">
        <f>IF(AZ126=5,G126,0)</f>
        <v>0</v>
      </c>
      <c r="CA126" s="169">
        <v>12</v>
      </c>
      <c r="CB126" s="169">
        <v>0</v>
      </c>
      <c r="CZ126" s="140">
        <v>0</v>
      </c>
    </row>
    <row r="127" spans="1:15" ht="12.75">
      <c r="A127" s="170"/>
      <c r="B127" s="172"/>
      <c r="C127" s="226" t="s">
        <v>222</v>
      </c>
      <c r="D127" s="228"/>
      <c r="E127" s="173">
        <v>4</v>
      </c>
      <c r="F127" s="174"/>
      <c r="G127" s="175"/>
      <c r="M127" s="171" t="s">
        <v>222</v>
      </c>
      <c r="O127" s="162"/>
    </row>
    <row r="128" spans="1:15" ht="12.75">
      <c r="A128" s="170"/>
      <c r="B128" s="172"/>
      <c r="C128" s="226" t="s">
        <v>223</v>
      </c>
      <c r="D128" s="228"/>
      <c r="E128" s="173">
        <v>18</v>
      </c>
      <c r="F128" s="174"/>
      <c r="G128" s="175"/>
      <c r="M128" s="171" t="s">
        <v>223</v>
      </c>
      <c r="O128" s="162"/>
    </row>
    <row r="129" spans="1:15" ht="12.75">
      <c r="A129" s="170"/>
      <c r="B129" s="172"/>
      <c r="C129" s="226" t="s">
        <v>224</v>
      </c>
      <c r="D129" s="228"/>
      <c r="E129" s="173">
        <v>15</v>
      </c>
      <c r="F129" s="174"/>
      <c r="G129" s="175"/>
      <c r="M129" s="171" t="s">
        <v>224</v>
      </c>
      <c r="O129" s="162"/>
    </row>
    <row r="130" spans="1:15" ht="12.75">
      <c r="A130" s="170"/>
      <c r="B130" s="172"/>
      <c r="C130" s="226" t="s">
        <v>225</v>
      </c>
      <c r="D130" s="228"/>
      <c r="E130" s="173">
        <v>15</v>
      </c>
      <c r="F130" s="174"/>
      <c r="G130" s="175"/>
      <c r="M130" s="171" t="s">
        <v>225</v>
      </c>
      <c r="O130" s="162"/>
    </row>
    <row r="131" spans="1:15" ht="12.75">
      <c r="A131" s="170"/>
      <c r="B131" s="172"/>
      <c r="C131" s="226" t="s">
        <v>227</v>
      </c>
      <c r="D131" s="227"/>
      <c r="E131" s="199">
        <v>14</v>
      </c>
      <c r="F131" s="174"/>
      <c r="G131" s="175"/>
      <c r="M131" s="171" t="s">
        <v>227</v>
      </c>
      <c r="O131" s="162"/>
    </row>
    <row r="132" spans="1:104" ht="12.75">
      <c r="A132" s="163">
        <v>36</v>
      </c>
      <c r="B132" s="164" t="s">
        <v>228</v>
      </c>
      <c r="C132" s="165" t="s">
        <v>229</v>
      </c>
      <c r="D132" s="166" t="s">
        <v>74</v>
      </c>
      <c r="E132" s="167">
        <v>27</v>
      </c>
      <c r="F132" s="167"/>
      <c r="G132" s="168"/>
      <c r="O132" s="162">
        <v>2</v>
      </c>
      <c r="AA132" s="140">
        <v>12</v>
      </c>
      <c r="AB132" s="140">
        <v>0</v>
      </c>
      <c r="AC132" s="140">
        <v>22</v>
      </c>
      <c r="AZ132" s="140">
        <v>4</v>
      </c>
      <c r="BA132" s="140">
        <f>IF(AZ132=1,G132,0)</f>
        <v>0</v>
      </c>
      <c r="BB132" s="140">
        <f>IF(AZ132=2,G132,0)</f>
        <v>0</v>
      </c>
      <c r="BC132" s="140">
        <f>IF(AZ132=3,G132,0)</f>
        <v>0</v>
      </c>
      <c r="BD132" s="140">
        <f>IF(AZ132=4,G132,0)</f>
        <v>0</v>
      </c>
      <c r="BE132" s="140">
        <f>IF(AZ132=5,G132,0)</f>
        <v>0</v>
      </c>
      <c r="CA132" s="169">
        <v>12</v>
      </c>
      <c r="CB132" s="169">
        <v>0</v>
      </c>
      <c r="CZ132" s="140">
        <v>0</v>
      </c>
    </row>
    <row r="133" spans="1:15" ht="12.75">
      <c r="A133" s="170"/>
      <c r="B133" s="172"/>
      <c r="C133" s="226" t="s">
        <v>226</v>
      </c>
      <c r="D133" s="228"/>
      <c r="E133" s="173">
        <v>12</v>
      </c>
      <c r="F133" s="174"/>
      <c r="G133" s="175"/>
      <c r="M133" s="171" t="s">
        <v>226</v>
      </c>
      <c r="O133" s="162"/>
    </row>
    <row r="134" spans="1:15" ht="12.75">
      <c r="A134" s="170"/>
      <c r="B134" s="172"/>
      <c r="C134" s="226" t="s">
        <v>230</v>
      </c>
      <c r="D134" s="228"/>
      <c r="E134" s="173">
        <v>15</v>
      </c>
      <c r="F134" s="174"/>
      <c r="G134" s="175"/>
      <c r="M134" s="171" t="s">
        <v>230</v>
      </c>
      <c r="O134" s="162"/>
    </row>
    <row r="135" spans="1:104" ht="22.5">
      <c r="A135" s="163">
        <v>37</v>
      </c>
      <c r="B135" s="164" t="s">
        <v>231</v>
      </c>
      <c r="C135" s="165" t="s">
        <v>232</v>
      </c>
      <c r="D135" s="166" t="s">
        <v>74</v>
      </c>
      <c r="E135" s="167">
        <v>16</v>
      </c>
      <c r="F135" s="167"/>
      <c r="G135" s="168"/>
      <c r="O135" s="162">
        <v>2</v>
      </c>
      <c r="AA135" s="140">
        <v>12</v>
      </c>
      <c r="AB135" s="140">
        <v>0</v>
      </c>
      <c r="AC135" s="140">
        <v>9</v>
      </c>
      <c r="AZ135" s="140">
        <v>4</v>
      </c>
      <c r="BA135" s="140">
        <f>IF(AZ135=1,G135,0)</f>
        <v>0</v>
      </c>
      <c r="BB135" s="140">
        <f>IF(AZ135=2,G135,0)</f>
        <v>0</v>
      </c>
      <c r="BC135" s="140">
        <f>IF(AZ135=3,G135,0)</f>
        <v>0</v>
      </c>
      <c r="BD135" s="140">
        <f>IF(AZ135=4,G135,0)</f>
        <v>0</v>
      </c>
      <c r="BE135" s="140">
        <f>IF(AZ135=5,G135,0)</f>
        <v>0</v>
      </c>
      <c r="CA135" s="169">
        <v>12</v>
      </c>
      <c r="CB135" s="169">
        <v>0</v>
      </c>
      <c r="CZ135" s="140">
        <v>0</v>
      </c>
    </row>
    <row r="136" spans="1:15" ht="12.75">
      <c r="A136" s="170"/>
      <c r="B136" s="172"/>
      <c r="C136" s="226" t="s">
        <v>233</v>
      </c>
      <c r="D136" s="228"/>
      <c r="E136" s="173">
        <v>4</v>
      </c>
      <c r="F136" s="174"/>
      <c r="G136" s="175"/>
      <c r="M136" s="171" t="s">
        <v>233</v>
      </c>
      <c r="O136" s="162"/>
    </row>
    <row r="137" spans="1:15" ht="12.75">
      <c r="A137" s="170"/>
      <c r="B137" s="172"/>
      <c r="C137" s="226" t="s">
        <v>234</v>
      </c>
      <c r="D137" s="228"/>
      <c r="E137" s="173">
        <v>4</v>
      </c>
      <c r="F137" s="174"/>
      <c r="G137" s="175"/>
      <c r="M137" s="171" t="s">
        <v>234</v>
      </c>
      <c r="O137" s="162"/>
    </row>
    <row r="138" spans="1:15" ht="12.75">
      <c r="A138" s="170"/>
      <c r="B138" s="172"/>
      <c r="C138" s="226" t="s">
        <v>235</v>
      </c>
      <c r="D138" s="228"/>
      <c r="E138" s="173">
        <v>4</v>
      </c>
      <c r="F138" s="174"/>
      <c r="G138" s="175"/>
      <c r="M138" s="171" t="s">
        <v>235</v>
      </c>
      <c r="O138" s="162"/>
    </row>
    <row r="139" spans="1:15" ht="12.75">
      <c r="A139" s="170"/>
      <c r="B139" s="172"/>
      <c r="C139" s="226" t="s">
        <v>236</v>
      </c>
      <c r="D139" s="227"/>
      <c r="E139" s="199">
        <v>4</v>
      </c>
      <c r="F139" s="174"/>
      <c r="G139" s="175"/>
      <c r="M139" s="171" t="s">
        <v>236</v>
      </c>
      <c r="O139" s="162"/>
    </row>
    <row r="140" spans="1:104" ht="12.75">
      <c r="A140" s="163">
        <v>38</v>
      </c>
      <c r="B140" s="164" t="s">
        <v>237</v>
      </c>
      <c r="C140" s="165" t="s">
        <v>238</v>
      </c>
      <c r="D140" s="166" t="s">
        <v>74</v>
      </c>
      <c r="E140" s="167">
        <v>1</v>
      </c>
      <c r="F140" s="167"/>
      <c r="G140" s="168"/>
      <c r="O140" s="162">
        <v>2</v>
      </c>
      <c r="AA140" s="140">
        <v>12</v>
      </c>
      <c r="AB140" s="140">
        <v>0</v>
      </c>
      <c r="AC140" s="140">
        <v>17</v>
      </c>
      <c r="AZ140" s="140">
        <v>4</v>
      </c>
      <c r="BA140" s="140">
        <f>IF(AZ140=1,G140,0)</f>
        <v>0</v>
      </c>
      <c r="BB140" s="140">
        <f>IF(AZ140=2,G140,0)</f>
        <v>0</v>
      </c>
      <c r="BC140" s="140">
        <f>IF(AZ140=3,G140,0)</f>
        <v>0</v>
      </c>
      <c r="BD140" s="140">
        <f>IF(AZ140=4,G140,0)</f>
        <v>0</v>
      </c>
      <c r="BE140" s="140">
        <f>IF(AZ140=5,G140,0)</f>
        <v>0</v>
      </c>
      <c r="CA140" s="169">
        <v>12</v>
      </c>
      <c r="CB140" s="169">
        <v>0</v>
      </c>
      <c r="CZ140" s="140">
        <v>0</v>
      </c>
    </row>
    <row r="141" spans="1:15" ht="12.75">
      <c r="A141" s="170"/>
      <c r="B141" s="172"/>
      <c r="C141" s="226" t="s">
        <v>239</v>
      </c>
      <c r="D141" s="228"/>
      <c r="E141" s="173">
        <v>1</v>
      </c>
      <c r="F141" s="174"/>
      <c r="G141" s="175"/>
      <c r="M141" s="171" t="s">
        <v>239</v>
      </c>
      <c r="O141" s="162"/>
    </row>
    <row r="142" spans="1:104" ht="22.5">
      <c r="A142" s="163">
        <v>39</v>
      </c>
      <c r="B142" s="164" t="s">
        <v>240</v>
      </c>
      <c r="C142" s="165" t="s">
        <v>241</v>
      </c>
      <c r="D142" s="166" t="s">
        <v>132</v>
      </c>
      <c r="E142" s="167">
        <v>2</v>
      </c>
      <c r="F142" s="167"/>
      <c r="G142" s="168"/>
      <c r="O142" s="162">
        <v>2</v>
      </c>
      <c r="AA142" s="140">
        <v>12</v>
      </c>
      <c r="AB142" s="140">
        <v>0</v>
      </c>
      <c r="AC142" s="140">
        <v>23</v>
      </c>
      <c r="AZ142" s="140">
        <v>4</v>
      </c>
      <c r="BA142" s="140">
        <f>IF(AZ142=1,G142,0)</f>
        <v>0</v>
      </c>
      <c r="BB142" s="140">
        <f>IF(AZ142=2,G142,0)</f>
        <v>0</v>
      </c>
      <c r="BC142" s="140">
        <f>IF(AZ142=3,G142,0)</f>
        <v>0</v>
      </c>
      <c r="BD142" s="140">
        <f>IF(AZ142=4,G142,0)</f>
        <v>0</v>
      </c>
      <c r="BE142" s="140">
        <f>IF(AZ142=5,G142,0)</f>
        <v>0</v>
      </c>
      <c r="CA142" s="169">
        <v>12</v>
      </c>
      <c r="CB142" s="169">
        <v>0</v>
      </c>
      <c r="CZ142" s="140">
        <v>0</v>
      </c>
    </row>
    <row r="143" spans="1:15" ht="12.75">
      <c r="A143" s="170"/>
      <c r="B143" s="172"/>
      <c r="C143" s="226" t="s">
        <v>261</v>
      </c>
      <c r="D143" s="228"/>
      <c r="E143" s="173">
        <v>1</v>
      </c>
      <c r="F143" s="174"/>
      <c r="G143" s="175"/>
      <c r="M143" s="171" t="s">
        <v>226</v>
      </c>
      <c r="O143" s="162"/>
    </row>
    <row r="144" spans="1:15" ht="12.75">
      <c r="A144" s="170"/>
      <c r="B144" s="172"/>
      <c r="C144" s="226" t="s">
        <v>242</v>
      </c>
      <c r="D144" s="228"/>
      <c r="E144" s="173">
        <v>1</v>
      </c>
      <c r="F144" s="174"/>
      <c r="G144" s="175"/>
      <c r="M144" s="171" t="s">
        <v>242</v>
      </c>
      <c r="O144" s="162"/>
    </row>
    <row r="145" spans="1:104" ht="22.5">
      <c r="A145" s="163">
        <v>40</v>
      </c>
      <c r="B145" s="164" t="s">
        <v>243</v>
      </c>
      <c r="C145" s="165" t="s">
        <v>244</v>
      </c>
      <c r="D145" s="166" t="s">
        <v>132</v>
      </c>
      <c r="E145" s="167">
        <v>1</v>
      </c>
      <c r="F145" s="167"/>
      <c r="G145" s="168"/>
      <c r="O145" s="162">
        <v>2</v>
      </c>
      <c r="AA145" s="140">
        <v>12</v>
      </c>
      <c r="AB145" s="140">
        <v>0</v>
      </c>
      <c r="AC145" s="140">
        <v>24</v>
      </c>
      <c r="AZ145" s="140">
        <v>4</v>
      </c>
      <c r="BA145" s="140">
        <f>IF(AZ145=1,G145,0)</f>
        <v>0</v>
      </c>
      <c r="BB145" s="140">
        <f>IF(AZ145=2,G145,0)</f>
        <v>0</v>
      </c>
      <c r="BC145" s="140">
        <f>IF(AZ145=3,G145,0)</f>
        <v>0</v>
      </c>
      <c r="BD145" s="140">
        <f>IF(AZ145=4,G145,0)</f>
        <v>0</v>
      </c>
      <c r="BE145" s="140">
        <f>IF(AZ145=5,G145,0)</f>
        <v>0</v>
      </c>
      <c r="CA145" s="169">
        <v>12</v>
      </c>
      <c r="CB145" s="169">
        <v>0</v>
      </c>
      <c r="CZ145" s="140">
        <v>0</v>
      </c>
    </row>
    <row r="146" spans="1:57" ht="12.75">
      <c r="A146" s="176"/>
      <c r="B146" s="177" t="s">
        <v>75</v>
      </c>
      <c r="C146" s="178" t="str">
        <f>CONCATENATE(B124," ",C124)</f>
        <v>M21 Elektromontáže</v>
      </c>
      <c r="D146" s="179"/>
      <c r="E146" s="180"/>
      <c r="F146" s="181"/>
      <c r="G146" s="182"/>
      <c r="O146" s="162">
        <v>4</v>
      </c>
      <c r="BA146" s="183">
        <f>SUM(BA124:BA145)</f>
        <v>0</v>
      </c>
      <c r="BB146" s="183">
        <f>SUM(BB124:BB145)</f>
        <v>0</v>
      </c>
      <c r="BC146" s="183">
        <f>SUM(BC124:BC145)</f>
        <v>0</v>
      </c>
      <c r="BD146" s="183">
        <f>SUM(BD124:BD145)</f>
        <v>0</v>
      </c>
      <c r="BE146" s="183">
        <f>SUM(BE124:BE145)</f>
        <v>0</v>
      </c>
    </row>
    <row r="147" spans="1:15" ht="12.75">
      <c r="A147" s="155" t="s">
        <v>73</v>
      </c>
      <c r="B147" s="156" t="s">
        <v>245</v>
      </c>
      <c r="C147" s="157" t="s">
        <v>246</v>
      </c>
      <c r="D147" s="158"/>
      <c r="E147" s="159"/>
      <c r="F147" s="159"/>
      <c r="G147" s="160"/>
      <c r="H147" s="161"/>
      <c r="I147" s="161"/>
      <c r="O147" s="162">
        <v>1</v>
      </c>
    </row>
    <row r="148" spans="1:104" ht="12.75">
      <c r="A148" s="163">
        <v>41</v>
      </c>
      <c r="B148" s="164" t="s">
        <v>130</v>
      </c>
      <c r="C148" s="165" t="s">
        <v>247</v>
      </c>
      <c r="D148" s="166" t="s">
        <v>132</v>
      </c>
      <c r="E148" s="167">
        <v>1</v>
      </c>
      <c r="F148" s="167"/>
      <c r="G148" s="168"/>
      <c r="O148" s="162">
        <v>2</v>
      </c>
      <c r="AA148" s="140">
        <v>12</v>
      </c>
      <c r="AB148" s="140">
        <v>0</v>
      </c>
      <c r="AC148" s="140">
        <v>27</v>
      </c>
      <c r="AZ148" s="140">
        <v>4</v>
      </c>
      <c r="BA148" s="140">
        <f>IF(AZ148=1,G148,0)</f>
        <v>0</v>
      </c>
      <c r="BB148" s="140">
        <f>IF(AZ148=2,G148,0)</f>
        <v>0</v>
      </c>
      <c r="BC148" s="140">
        <f>IF(AZ148=3,G148,0)</f>
        <v>0</v>
      </c>
      <c r="BD148" s="140">
        <f>IF(AZ148=4,G148,0)</f>
        <v>0</v>
      </c>
      <c r="BE148" s="140">
        <f>IF(AZ148=5,G148,0)</f>
        <v>0</v>
      </c>
      <c r="CA148" s="169">
        <v>12</v>
      </c>
      <c r="CB148" s="169">
        <v>0</v>
      </c>
      <c r="CZ148" s="140">
        <v>0</v>
      </c>
    </row>
    <row r="149" spans="1:57" ht="12.75">
      <c r="A149" s="176"/>
      <c r="B149" s="177" t="s">
        <v>75</v>
      </c>
      <c r="C149" s="178" t="str">
        <f>CONCATENATE(B147," ",C147)</f>
        <v>M22 Montáž sdělovací a zabezp. techniky</v>
      </c>
      <c r="D149" s="179"/>
      <c r="E149" s="180"/>
      <c r="F149" s="181"/>
      <c r="G149" s="182"/>
      <c r="O149" s="162">
        <v>4</v>
      </c>
      <c r="BA149" s="183">
        <f>SUM(BA147:BA148)</f>
        <v>0</v>
      </c>
      <c r="BB149" s="183">
        <f>SUM(BB147:BB148)</f>
        <v>0</v>
      </c>
      <c r="BC149" s="183">
        <f>SUM(BC147:BC148)</f>
        <v>0</v>
      </c>
      <c r="BD149" s="183">
        <f>SUM(BD147:BD148)</f>
        <v>0</v>
      </c>
      <c r="BE149" s="183">
        <f>SUM(BE147:BE148)</f>
        <v>0</v>
      </c>
    </row>
    <row r="150" spans="1:15" ht="12.75">
      <c r="A150" s="155" t="s">
        <v>73</v>
      </c>
      <c r="B150" s="156" t="s">
        <v>248</v>
      </c>
      <c r="C150" s="157" t="s">
        <v>249</v>
      </c>
      <c r="D150" s="158"/>
      <c r="E150" s="159"/>
      <c r="F150" s="159"/>
      <c r="G150" s="160"/>
      <c r="H150" s="161"/>
      <c r="I150" s="161"/>
      <c r="O150" s="162">
        <v>1</v>
      </c>
    </row>
    <row r="151" spans="1:104" ht="22.5">
      <c r="A151" s="163">
        <v>42</v>
      </c>
      <c r="B151" s="164" t="s">
        <v>130</v>
      </c>
      <c r="C151" s="165" t="s">
        <v>250</v>
      </c>
      <c r="D151" s="166" t="s">
        <v>132</v>
      </c>
      <c r="E151" s="167">
        <v>1</v>
      </c>
      <c r="F151" s="167"/>
      <c r="G151" s="168"/>
      <c r="O151" s="162">
        <v>2</v>
      </c>
      <c r="AA151" s="140">
        <v>12</v>
      </c>
      <c r="AB151" s="140">
        <v>0</v>
      </c>
      <c r="AC151" s="140">
        <v>1</v>
      </c>
      <c r="AZ151" s="140">
        <v>4</v>
      </c>
      <c r="BA151" s="140">
        <f>IF(AZ151=1,G151,0)</f>
        <v>0</v>
      </c>
      <c r="BB151" s="140">
        <f>IF(AZ151=2,G151,0)</f>
        <v>0</v>
      </c>
      <c r="BC151" s="140">
        <f>IF(AZ151=3,G151,0)</f>
        <v>0</v>
      </c>
      <c r="BD151" s="140">
        <f>IF(AZ151=4,G151,0)</f>
        <v>0</v>
      </c>
      <c r="BE151" s="140">
        <f>IF(AZ151=5,G151,0)</f>
        <v>0</v>
      </c>
      <c r="CA151" s="169">
        <v>12</v>
      </c>
      <c r="CB151" s="169">
        <v>0</v>
      </c>
      <c r="CZ151" s="140">
        <v>0</v>
      </c>
    </row>
    <row r="152" spans="1:104" ht="12.75">
      <c r="A152" s="163">
        <v>43</v>
      </c>
      <c r="B152" s="164" t="s">
        <v>152</v>
      </c>
      <c r="C152" s="165" t="s">
        <v>251</v>
      </c>
      <c r="D152" s="166" t="s">
        <v>74</v>
      </c>
      <c r="E152" s="167">
        <v>1</v>
      </c>
      <c r="F152" s="167"/>
      <c r="G152" s="168"/>
      <c r="O152" s="162">
        <v>2</v>
      </c>
      <c r="AA152" s="140">
        <v>12</v>
      </c>
      <c r="AB152" s="140">
        <v>0</v>
      </c>
      <c r="AC152" s="140">
        <v>2</v>
      </c>
      <c r="AZ152" s="140">
        <v>4</v>
      </c>
      <c r="BA152" s="140">
        <f>IF(AZ152=1,G152,0)</f>
        <v>0</v>
      </c>
      <c r="BB152" s="140">
        <f>IF(AZ152=2,G152,0)</f>
        <v>0</v>
      </c>
      <c r="BC152" s="140">
        <f>IF(AZ152=3,G152,0)</f>
        <v>0</v>
      </c>
      <c r="BD152" s="140">
        <f>IF(AZ152=4,G152,0)</f>
        <v>0</v>
      </c>
      <c r="BE152" s="140">
        <f>IF(AZ152=5,G152,0)</f>
        <v>0</v>
      </c>
      <c r="CA152" s="169">
        <v>12</v>
      </c>
      <c r="CB152" s="169">
        <v>0</v>
      </c>
      <c r="CZ152" s="140">
        <v>0</v>
      </c>
    </row>
    <row r="153" spans="1:57" ht="12.75">
      <c r="A153" s="176"/>
      <c r="B153" s="177" t="s">
        <v>75</v>
      </c>
      <c r="C153" s="178" t="str">
        <f>CONCATENATE(B150," ",C150)</f>
        <v>M24 Montáže vzduchotechnických zařízení</v>
      </c>
      <c r="D153" s="179"/>
      <c r="E153" s="180"/>
      <c r="F153" s="181"/>
      <c r="G153" s="182"/>
      <c r="O153" s="162">
        <v>4</v>
      </c>
      <c r="BA153" s="183">
        <f>SUM(BA150:BA152)</f>
        <v>0</v>
      </c>
      <c r="BB153" s="183">
        <f>SUM(BB150:BB152)</f>
        <v>0</v>
      </c>
      <c r="BC153" s="183">
        <f>SUM(BC150:BC152)</f>
        <v>0</v>
      </c>
      <c r="BD153" s="183">
        <f>SUM(BD150:BD152)</f>
        <v>0</v>
      </c>
      <c r="BE153" s="183">
        <f>SUM(BE150:BE152)</f>
        <v>0</v>
      </c>
    </row>
    <row r="154" ht="12.75">
      <c r="E154" s="140"/>
    </row>
    <row r="155" ht="12.75">
      <c r="E155" s="140"/>
    </row>
    <row r="156" ht="12.75">
      <c r="E156" s="140"/>
    </row>
    <row r="157" ht="12.75">
      <c r="E157" s="140"/>
    </row>
    <row r="158" ht="12.75">
      <c r="E158" s="140"/>
    </row>
    <row r="159" ht="12.75">
      <c r="E159" s="140"/>
    </row>
    <row r="160" ht="12.75">
      <c r="E160" s="140"/>
    </row>
    <row r="161" ht="12.75">
      <c r="E161" s="140"/>
    </row>
    <row r="162" ht="12.75">
      <c r="E162" s="140"/>
    </row>
    <row r="163" ht="12.75">
      <c r="E163" s="140"/>
    </row>
    <row r="164" ht="12.75">
      <c r="E164" s="140"/>
    </row>
    <row r="165" ht="12.75">
      <c r="E165" s="140"/>
    </row>
    <row r="166" ht="12.75">
      <c r="E166" s="140"/>
    </row>
    <row r="167" ht="12.75">
      <c r="E167" s="140"/>
    </row>
    <row r="168" ht="12.75">
      <c r="E168" s="140"/>
    </row>
    <row r="169" ht="12.75">
      <c r="E169" s="140"/>
    </row>
    <row r="170" ht="12.75">
      <c r="E170" s="140"/>
    </row>
    <row r="171" ht="12.75">
      <c r="E171" s="140"/>
    </row>
    <row r="172" ht="12.75">
      <c r="E172" s="140"/>
    </row>
    <row r="173" ht="12.75">
      <c r="E173" s="140"/>
    </row>
    <row r="174" ht="12.75">
      <c r="E174" s="140"/>
    </row>
    <row r="175" ht="12.75">
      <c r="E175" s="140"/>
    </row>
    <row r="176" ht="12.75">
      <c r="E176" s="140"/>
    </row>
    <row r="177" spans="1:7" ht="12.75">
      <c r="A177" s="184"/>
      <c r="B177" s="184"/>
      <c r="C177" s="184"/>
      <c r="D177" s="184"/>
      <c r="E177" s="184"/>
      <c r="F177" s="184"/>
      <c r="G177" s="184"/>
    </row>
    <row r="178" spans="1:7" ht="12.75">
      <c r="A178" s="184"/>
      <c r="B178" s="184"/>
      <c r="C178" s="184"/>
      <c r="D178" s="184"/>
      <c r="E178" s="184"/>
      <c r="F178" s="184"/>
      <c r="G178" s="184"/>
    </row>
    <row r="179" spans="1:7" ht="12.75">
      <c r="A179" s="184"/>
      <c r="B179" s="184"/>
      <c r="C179" s="184"/>
      <c r="D179" s="184"/>
      <c r="E179" s="184"/>
      <c r="F179" s="184"/>
      <c r="G179" s="184"/>
    </row>
    <row r="180" spans="1:7" ht="12.75">
      <c r="A180" s="184"/>
      <c r="B180" s="184"/>
      <c r="C180" s="184"/>
      <c r="D180" s="184"/>
      <c r="E180" s="184"/>
      <c r="F180" s="184"/>
      <c r="G180" s="184"/>
    </row>
    <row r="181" ht="12.75">
      <c r="E181" s="140"/>
    </row>
    <row r="182" ht="12.75">
      <c r="E182" s="140"/>
    </row>
    <row r="183" ht="12.75">
      <c r="E183" s="140"/>
    </row>
    <row r="184" ht="12.75">
      <c r="E184" s="140"/>
    </row>
    <row r="185" ht="12.75">
      <c r="E185" s="140"/>
    </row>
    <row r="186" ht="12.75">
      <c r="E186" s="140"/>
    </row>
    <row r="187" ht="12.75">
      <c r="E187" s="140"/>
    </row>
    <row r="188" ht="12.75">
      <c r="E188" s="140"/>
    </row>
    <row r="189" ht="12.75">
      <c r="E189" s="140"/>
    </row>
    <row r="190" ht="12.75">
      <c r="E190" s="140"/>
    </row>
    <row r="191" ht="12.75">
      <c r="E191" s="140"/>
    </row>
    <row r="192" ht="12.75">
      <c r="E192" s="140"/>
    </row>
    <row r="193" ht="12.75">
      <c r="E193" s="140"/>
    </row>
    <row r="194" ht="12.75">
      <c r="E194" s="140"/>
    </row>
    <row r="195" ht="12.75">
      <c r="E195" s="140"/>
    </row>
    <row r="196" ht="12.75">
      <c r="E196" s="140"/>
    </row>
    <row r="197" ht="12.75">
      <c r="E197" s="140"/>
    </row>
    <row r="198" ht="12.75">
      <c r="E198" s="140"/>
    </row>
    <row r="199" ht="12.75">
      <c r="E199" s="140"/>
    </row>
    <row r="200" ht="12.75">
      <c r="E200" s="140"/>
    </row>
    <row r="201" ht="12.75">
      <c r="E201" s="140"/>
    </row>
    <row r="202" ht="12.75">
      <c r="E202" s="140"/>
    </row>
    <row r="203" ht="12.75">
      <c r="E203" s="140"/>
    </row>
    <row r="204" ht="12.75">
      <c r="E204" s="140"/>
    </row>
    <row r="205" ht="12.75">
      <c r="E205" s="140"/>
    </row>
    <row r="206" ht="12.75">
      <c r="E206" s="140"/>
    </row>
    <row r="207" ht="12.75">
      <c r="E207" s="140"/>
    </row>
    <row r="208" ht="12.75">
      <c r="E208" s="140"/>
    </row>
    <row r="209" ht="12.75">
      <c r="E209" s="140"/>
    </row>
    <row r="210" ht="12.75">
      <c r="E210" s="140"/>
    </row>
    <row r="211" ht="12.75">
      <c r="E211" s="140"/>
    </row>
    <row r="212" spans="1:2" ht="12.75">
      <c r="A212" s="185"/>
      <c r="B212" s="185"/>
    </row>
    <row r="213" spans="1:7" ht="12.75">
      <c r="A213" s="184"/>
      <c r="B213" s="184"/>
      <c r="C213" s="187"/>
      <c r="D213" s="187"/>
      <c r="E213" s="188"/>
      <c r="F213" s="187"/>
      <c r="G213" s="189"/>
    </row>
    <row r="214" spans="1:7" ht="12.75">
      <c r="A214" s="190"/>
      <c r="B214" s="190"/>
      <c r="C214" s="184"/>
      <c r="D214" s="184"/>
      <c r="E214" s="191"/>
      <c r="F214" s="184"/>
      <c r="G214" s="184"/>
    </row>
    <row r="215" spans="1:7" ht="12.75">
      <c r="A215" s="184"/>
      <c r="B215" s="184"/>
      <c r="C215" s="184"/>
      <c r="D215" s="184"/>
      <c r="E215" s="191"/>
      <c r="F215" s="184"/>
      <c r="G215" s="184"/>
    </row>
    <row r="216" spans="1:7" ht="12.75">
      <c r="A216" s="184"/>
      <c r="B216" s="184"/>
      <c r="C216" s="184"/>
      <c r="D216" s="184"/>
      <c r="E216" s="191"/>
      <c r="F216" s="184"/>
      <c r="G216" s="184"/>
    </row>
    <row r="217" spans="1:7" ht="12.75">
      <c r="A217" s="184"/>
      <c r="B217" s="184"/>
      <c r="C217" s="184"/>
      <c r="D217" s="184"/>
      <c r="E217" s="191"/>
      <c r="F217" s="184"/>
      <c r="G217" s="184"/>
    </row>
    <row r="218" spans="1:7" ht="12.75">
      <c r="A218" s="184"/>
      <c r="B218" s="184"/>
      <c r="C218" s="184"/>
      <c r="D218" s="184"/>
      <c r="E218" s="191"/>
      <c r="F218" s="184"/>
      <c r="G218" s="184"/>
    </row>
    <row r="219" spans="1:7" ht="12.75">
      <c r="A219" s="184"/>
      <c r="B219" s="184"/>
      <c r="C219" s="184"/>
      <c r="D219" s="184"/>
      <c r="E219" s="191"/>
      <c r="F219" s="184"/>
      <c r="G219" s="184"/>
    </row>
    <row r="220" spans="1:7" ht="12.75">
      <c r="A220" s="184"/>
      <c r="B220" s="184"/>
      <c r="C220" s="184"/>
      <c r="D220" s="184"/>
      <c r="E220" s="191"/>
      <c r="F220" s="184"/>
      <c r="G220" s="184"/>
    </row>
    <row r="221" spans="1:7" ht="12.75">
      <c r="A221" s="184"/>
      <c r="B221" s="184"/>
      <c r="C221" s="184"/>
      <c r="D221" s="184"/>
      <c r="E221" s="191"/>
      <c r="F221" s="184"/>
      <c r="G221" s="184"/>
    </row>
    <row r="222" spans="1:7" ht="12.75">
      <c r="A222" s="184"/>
      <c r="B222" s="184"/>
      <c r="C222" s="184"/>
      <c r="D222" s="184"/>
      <c r="E222" s="191"/>
      <c r="F222" s="184"/>
      <c r="G222" s="184"/>
    </row>
    <row r="223" spans="1:7" ht="12.75">
      <c r="A223" s="184"/>
      <c r="B223" s="184"/>
      <c r="C223" s="184"/>
      <c r="D223" s="184"/>
      <c r="E223" s="191"/>
      <c r="F223" s="184"/>
      <c r="G223" s="184"/>
    </row>
    <row r="224" spans="1:7" ht="12.75">
      <c r="A224" s="184"/>
      <c r="B224" s="184"/>
      <c r="C224" s="184"/>
      <c r="D224" s="184"/>
      <c r="E224" s="191"/>
      <c r="F224" s="184"/>
      <c r="G224" s="184"/>
    </row>
    <row r="225" spans="1:7" ht="12.75">
      <c r="A225" s="184"/>
      <c r="B225" s="184"/>
      <c r="C225" s="184"/>
      <c r="D225" s="184"/>
      <c r="E225" s="191"/>
      <c r="F225" s="184"/>
      <c r="G225" s="184"/>
    </row>
    <row r="226" spans="1:7" ht="12.75">
      <c r="A226" s="184"/>
      <c r="B226" s="184"/>
      <c r="C226" s="184"/>
      <c r="D226" s="184"/>
      <c r="E226" s="191"/>
      <c r="F226" s="184"/>
      <c r="G226" s="184"/>
    </row>
  </sheetData>
  <sheetProtection/>
  <mergeCells count="77">
    <mergeCell ref="A1:G1"/>
    <mergeCell ref="A3:B3"/>
    <mergeCell ref="A4:B4"/>
    <mergeCell ref="E4:G4"/>
    <mergeCell ref="C9:D9"/>
    <mergeCell ref="C11:D11"/>
    <mergeCell ref="C13:D13"/>
    <mergeCell ref="C3:D3"/>
    <mergeCell ref="C27:D27"/>
    <mergeCell ref="C28:D28"/>
    <mergeCell ref="C29:D29"/>
    <mergeCell ref="C30:D30"/>
    <mergeCell ref="C17:D17"/>
    <mergeCell ref="C19:D19"/>
    <mergeCell ref="C23:D23"/>
    <mergeCell ref="C31:D31"/>
    <mergeCell ref="C52:D52"/>
    <mergeCell ref="C36:D36"/>
    <mergeCell ref="C37:D37"/>
    <mergeCell ref="C38:D38"/>
    <mergeCell ref="C39:D39"/>
    <mergeCell ref="C40:D40"/>
    <mergeCell ref="C41:D41"/>
    <mergeCell ref="C42:D42"/>
    <mergeCell ref="C32:D32"/>
    <mergeCell ref="C80:D80"/>
    <mergeCell ref="C82:D82"/>
    <mergeCell ref="C56:D56"/>
    <mergeCell ref="C58:D58"/>
    <mergeCell ref="C59:D59"/>
    <mergeCell ref="C61:D61"/>
    <mergeCell ref="C63:D63"/>
    <mergeCell ref="C65:D65"/>
    <mergeCell ref="C67:D67"/>
    <mergeCell ref="C72:D72"/>
    <mergeCell ref="C74:D74"/>
    <mergeCell ref="C76:D76"/>
    <mergeCell ref="C77:D77"/>
    <mergeCell ref="C79:D79"/>
    <mergeCell ref="C104:D104"/>
    <mergeCell ref="C87:D87"/>
    <mergeCell ref="C93:D93"/>
    <mergeCell ref="C94:D94"/>
    <mergeCell ref="C95:D95"/>
    <mergeCell ref="C96:D96"/>
    <mergeCell ref="C97:D97"/>
    <mergeCell ref="C98:D98"/>
    <mergeCell ref="C99:D99"/>
    <mergeCell ref="C100:D100"/>
    <mergeCell ref="C102:D102"/>
    <mergeCell ref="C103:D103"/>
    <mergeCell ref="C128:D128"/>
    <mergeCell ref="C129:D129"/>
    <mergeCell ref="C130:D130"/>
    <mergeCell ref="C105:D105"/>
    <mergeCell ref="C106:D106"/>
    <mergeCell ref="C107:D107"/>
    <mergeCell ref="C108:D108"/>
    <mergeCell ref="C112:D112"/>
    <mergeCell ref="C113:D113"/>
    <mergeCell ref="C114:D114"/>
    <mergeCell ref="C116:D116"/>
    <mergeCell ref="C117:D117"/>
    <mergeCell ref="C118:D118"/>
    <mergeCell ref="C120:D120"/>
    <mergeCell ref="C121:D121"/>
    <mergeCell ref="C127:D127"/>
    <mergeCell ref="C131:D131"/>
    <mergeCell ref="C133:D133"/>
    <mergeCell ref="C143:D143"/>
    <mergeCell ref="C139:D139"/>
    <mergeCell ref="C141:D141"/>
    <mergeCell ref="C144:D144"/>
    <mergeCell ref="C134:D134"/>
    <mergeCell ref="C136:D136"/>
    <mergeCell ref="C137:D137"/>
    <mergeCell ref="C138:D138"/>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Fritsch</dc:creator>
  <cp:keywords/>
  <dc:description/>
  <cp:lastModifiedBy>Mgr. Martin Budiš</cp:lastModifiedBy>
  <cp:lastPrinted>2012-06-14T08:22:40Z</cp:lastPrinted>
  <dcterms:created xsi:type="dcterms:W3CDTF">2012-06-07T09:41:51Z</dcterms:created>
  <dcterms:modified xsi:type="dcterms:W3CDTF">2013-04-30T17:39:16Z</dcterms:modified>
  <cp:category/>
  <cp:version/>
  <cp:contentType/>
  <cp:contentStatus/>
</cp:coreProperties>
</file>